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c44093\Documents\ROZPOČTY  OBCE\ROZPOČET 2018\"/>
    </mc:Choice>
  </mc:AlternateContent>
  <bookViews>
    <workbookView xWindow="360" yWindow="75" windowWidth="20055" windowHeight="9690" activeTab="2"/>
  </bookViews>
  <sheets>
    <sheet name="Výdavky" sheetId="1" r:id="rId1"/>
    <sheet name="Príjmy" sheetId="2" r:id="rId2"/>
    <sheet name="Rekapitulácia" sheetId="3" r:id="rId3"/>
  </sheets>
  <calcPr calcId="152511"/>
</workbook>
</file>

<file path=xl/calcChain.xml><?xml version="1.0" encoding="utf-8"?>
<calcChain xmlns="http://schemas.openxmlformats.org/spreadsheetml/2006/main">
  <c r="I53" i="2" l="1"/>
  <c r="D89" i="1" l="1"/>
  <c r="I67" i="1"/>
  <c r="H67" i="1"/>
  <c r="G67" i="1"/>
  <c r="G84" i="1"/>
  <c r="J53" i="2" l="1"/>
  <c r="E248" i="1" l="1"/>
  <c r="G89" i="1" l="1"/>
  <c r="F248" i="1" l="1"/>
  <c r="G98" i="1"/>
  <c r="G112" i="1"/>
  <c r="E262" i="1" l="1"/>
  <c r="E190" i="1"/>
  <c r="C262" i="1"/>
  <c r="L37" i="2"/>
  <c r="K37" i="2"/>
  <c r="J37" i="2"/>
  <c r="I37" i="2"/>
  <c r="H37" i="2"/>
  <c r="F37" i="2"/>
  <c r="G37" i="2"/>
  <c r="H45" i="3" l="1"/>
  <c r="J45" i="3"/>
  <c r="I45" i="3"/>
  <c r="F45" i="3"/>
  <c r="E45" i="3"/>
  <c r="D45" i="3"/>
  <c r="B42" i="3"/>
  <c r="I190" i="1"/>
  <c r="H190" i="1"/>
  <c r="G190" i="1"/>
  <c r="I150" i="1"/>
  <c r="H150" i="1"/>
  <c r="G150" i="1"/>
  <c r="I262" i="1"/>
  <c r="H262" i="1"/>
  <c r="G262" i="1"/>
  <c r="I248" i="1"/>
  <c r="H248" i="1"/>
  <c r="G248" i="1"/>
  <c r="G245" i="1"/>
  <c r="F53" i="2"/>
  <c r="F50" i="2"/>
  <c r="F18" i="2"/>
  <c r="F8" i="2"/>
  <c r="L53" i="2"/>
  <c r="K53" i="2"/>
  <c r="L50" i="2"/>
  <c r="K50" i="2"/>
  <c r="J50" i="2"/>
  <c r="L8" i="2"/>
  <c r="K8" i="2"/>
  <c r="K6" i="2" s="1"/>
  <c r="J8" i="2"/>
  <c r="I8" i="2"/>
  <c r="L18" i="2"/>
  <c r="K18" i="2"/>
  <c r="J18" i="2"/>
  <c r="I18" i="2"/>
  <c r="I50" i="2"/>
  <c r="H53" i="2"/>
  <c r="H50" i="2"/>
  <c r="H18" i="2"/>
  <c r="H8" i="2"/>
  <c r="G50" i="2"/>
  <c r="G53" i="2"/>
  <c r="G18" i="2"/>
  <c r="G8" i="2"/>
  <c r="D262" i="1"/>
  <c r="D190" i="1"/>
  <c r="C248" i="1"/>
  <c r="D248" i="1"/>
  <c r="C190" i="1"/>
  <c r="F262" i="1"/>
  <c r="F245" i="1"/>
  <c r="E245" i="1"/>
  <c r="D245" i="1"/>
  <c r="C245" i="1"/>
  <c r="C280" i="1"/>
  <c r="D280" i="1"/>
  <c r="F280" i="1"/>
  <c r="C201" i="1"/>
  <c r="D201" i="1"/>
  <c r="F201" i="1"/>
  <c r="F190" i="1"/>
  <c r="F185" i="1"/>
  <c r="D185" i="1"/>
  <c r="C185" i="1"/>
  <c r="F175" i="1"/>
  <c r="D175" i="1"/>
  <c r="C175" i="1"/>
  <c r="D161" i="1"/>
  <c r="C161" i="1"/>
  <c r="F161" i="1"/>
  <c r="F157" i="1"/>
  <c r="D157" i="1"/>
  <c r="C157" i="1"/>
  <c r="C150" i="1"/>
  <c r="D150" i="1"/>
  <c r="F150" i="1"/>
  <c r="F140" i="1"/>
  <c r="D140" i="1"/>
  <c r="C140" i="1"/>
  <c r="F132" i="1"/>
  <c r="D132" i="1"/>
  <c r="C132" i="1"/>
  <c r="D112" i="1"/>
  <c r="C112" i="1"/>
  <c r="F112" i="1"/>
  <c r="F98" i="1"/>
  <c r="D98" i="1"/>
  <c r="C98" i="1"/>
  <c r="F84" i="1"/>
  <c r="D84" i="1"/>
  <c r="C84" i="1"/>
  <c r="F67" i="1"/>
  <c r="D67" i="1"/>
  <c r="C67" i="1"/>
  <c r="F6" i="1"/>
  <c r="C6" i="1"/>
  <c r="D6" i="1"/>
  <c r="E280" i="1"/>
  <c r="E150" i="1"/>
  <c r="E175" i="1"/>
  <c r="E201" i="1"/>
  <c r="E185" i="1"/>
  <c r="E161" i="1"/>
  <c r="E157" i="1"/>
  <c r="E140" i="1"/>
  <c r="E132" i="1"/>
  <c r="E112" i="1"/>
  <c r="E98" i="1"/>
  <c r="E84" i="1"/>
  <c r="E67" i="1"/>
  <c r="E6" i="1"/>
  <c r="G280" i="1"/>
  <c r="I161" i="1"/>
  <c r="I6" i="1"/>
  <c r="I84" i="1"/>
  <c r="I98" i="1"/>
  <c r="I112" i="1"/>
  <c r="I132" i="1"/>
  <c r="I140" i="1"/>
  <c r="I157" i="1"/>
  <c r="I175" i="1"/>
  <c r="I185" i="1"/>
  <c r="I201" i="1"/>
  <c r="H201" i="1"/>
  <c r="H185" i="1"/>
  <c r="H175" i="1"/>
  <c r="H161" i="1"/>
  <c r="H157" i="1"/>
  <c r="H140" i="1"/>
  <c r="H132" i="1"/>
  <c r="H112" i="1"/>
  <c r="H98" i="1"/>
  <c r="H84" i="1"/>
  <c r="G185" i="1"/>
  <c r="G201" i="1"/>
  <c r="G175" i="1"/>
  <c r="G161" i="1"/>
  <c r="G157" i="1"/>
  <c r="G140" i="1"/>
  <c r="G132" i="1"/>
  <c r="H6" i="1"/>
  <c r="G6" i="1"/>
  <c r="I6" i="2" l="1"/>
  <c r="I58" i="2" s="1"/>
  <c r="I5" i="1"/>
  <c r="I282" i="1" s="1"/>
  <c r="H5" i="1"/>
  <c r="H282" i="1" s="1"/>
  <c r="K58" i="2"/>
  <c r="E5" i="1"/>
  <c r="E282" i="1" s="1"/>
  <c r="G5" i="1"/>
  <c r="G282" i="1" s="1"/>
  <c r="K42" i="3"/>
  <c r="H6" i="2"/>
  <c r="H58" i="2" s="1"/>
  <c r="F6" i="2"/>
  <c r="F58" i="2" s="1"/>
  <c r="J6" i="2"/>
  <c r="J58" i="2" s="1"/>
  <c r="L6" i="2"/>
  <c r="L58" i="2" s="1"/>
  <c r="D5" i="1"/>
  <c r="D282" i="1" s="1"/>
  <c r="C5" i="1"/>
  <c r="C282" i="1" s="1"/>
  <c r="G6" i="2"/>
  <c r="G58" i="2" s="1"/>
  <c r="G45" i="3" l="1"/>
  <c r="F5" i="1"/>
  <c r="F282" i="1" s="1"/>
  <c r="F89" i="1"/>
</calcChain>
</file>

<file path=xl/sharedStrings.xml><?xml version="1.0" encoding="utf-8"?>
<sst xmlns="http://schemas.openxmlformats.org/spreadsheetml/2006/main" count="751" uniqueCount="596">
  <si>
    <t>Skutočnosť</t>
  </si>
  <si>
    <t>Schválený</t>
  </si>
  <si>
    <t>Oč.skutočnosť</t>
  </si>
  <si>
    <t>Rozpočet</t>
  </si>
  <si>
    <t>Polož. Podpoložka</t>
  </si>
  <si>
    <t>Popis</t>
  </si>
  <si>
    <t>Tarifný plat</t>
  </si>
  <si>
    <t>Osobný príplatok</t>
  </si>
  <si>
    <t>Odmeny</t>
  </si>
  <si>
    <t>Poistné VšZP</t>
  </si>
  <si>
    <t>Poistné do ostat.ZP</t>
  </si>
  <si>
    <t>Nemocenské poist.</t>
  </si>
  <si>
    <t>Starobné poistenie</t>
  </si>
  <si>
    <t>Úrazové poistenie</t>
  </si>
  <si>
    <t>Invalidné poistenie</t>
  </si>
  <si>
    <t>Poistenie v nezame.</t>
  </si>
  <si>
    <t>Cestovné náhrady</t>
  </si>
  <si>
    <t>Energie</t>
  </si>
  <si>
    <t>Poštové služby</t>
  </si>
  <si>
    <t>Telekomunik.služby</t>
  </si>
  <si>
    <t>Interiérové vybave.</t>
  </si>
  <si>
    <t>Všeobecný materiál</t>
  </si>
  <si>
    <t>Kancelársky mater.</t>
  </si>
  <si>
    <t>Čistiace prostried.</t>
  </si>
  <si>
    <t>Prac.odevy-KZ</t>
  </si>
  <si>
    <t>Softvér a licencie</t>
  </si>
  <si>
    <t>Palivá-kosačky</t>
  </si>
  <si>
    <t>Reprezentačné</t>
  </si>
  <si>
    <t>Opravy inter.zariad.</t>
  </si>
  <si>
    <t>Opravy výpoč.techniky</t>
  </si>
  <si>
    <t>Opravy prevádz.strojov</t>
  </si>
  <si>
    <t>Školenia, porady, kurzy</t>
  </si>
  <si>
    <t>Akcie OcÚ</t>
  </si>
  <si>
    <t>Odmeny deťom ZŠ, MŠ</t>
  </si>
  <si>
    <t>Všeobecné služby</t>
  </si>
  <si>
    <t>Popl. zdravotnej agent.</t>
  </si>
  <si>
    <t>Poplatky a odvody</t>
  </si>
  <si>
    <t>Stravovanie</t>
  </si>
  <si>
    <t>Poistné</t>
  </si>
  <si>
    <t>Odmeny - poslanci OZ</t>
  </si>
  <si>
    <t xml:space="preserve">Dohody </t>
  </si>
  <si>
    <t>Bežný transfér na CVČ</t>
  </si>
  <si>
    <t>Na spoločnú úradovňu</t>
  </si>
  <si>
    <t>Transfer - Power Sport</t>
  </si>
  <si>
    <t>Transfér ZŠ-lyžiarsky</t>
  </si>
  <si>
    <t>Členské ZMOS, R-ZMOS.</t>
  </si>
  <si>
    <t>Transfér cirkvi-kostol</t>
  </si>
  <si>
    <t>Uvítanie detí-príspevok</t>
  </si>
  <si>
    <t>Transfér na nemoc.dáv.</t>
  </si>
  <si>
    <t>Splátka úrokov banke</t>
  </si>
  <si>
    <t>Za vedenie účtu</t>
  </si>
  <si>
    <t>Tar.plat-matrika</t>
  </si>
  <si>
    <t>VšZP - matrika</t>
  </si>
  <si>
    <t>Nemoc.poist.-matrika</t>
  </si>
  <si>
    <t>Star.poist. - matrika</t>
  </si>
  <si>
    <t>Úraz.poistenie-matrika</t>
  </si>
  <si>
    <t>Inval.poistenie-matrika</t>
  </si>
  <si>
    <t>Poist.v nezam.-matrika</t>
  </si>
  <si>
    <t>Rez.fond-matrika</t>
  </si>
  <si>
    <t>Energie - matrika</t>
  </si>
  <si>
    <t>Pošt. a telekom.služby</t>
  </si>
  <si>
    <t>Ošatné - matrika</t>
  </si>
  <si>
    <t>Údržba výpoč.techniky</t>
  </si>
  <si>
    <t>Kancelársky materiál</t>
  </si>
  <si>
    <t>Na poist. rezerv.fon</t>
  </si>
  <si>
    <t>Prevádzkové stroje</t>
  </si>
  <si>
    <t>Knihy, časopisy,noviny</t>
  </si>
  <si>
    <t>Náhrady-lek. prehliadka</t>
  </si>
  <si>
    <t>Príspevok do soc. fondu</t>
  </si>
  <si>
    <t>Rezervný fond</t>
  </si>
  <si>
    <t>Údržba budov</t>
  </si>
  <si>
    <t>Odmena členom komis.</t>
  </si>
  <si>
    <t>Energie - DPZ</t>
  </si>
  <si>
    <t>Stroje, prístroje, zariad.</t>
  </si>
  <si>
    <t>Odevy,obuv, prac.pomô</t>
  </si>
  <si>
    <t>Palivá - striekačka</t>
  </si>
  <si>
    <t>Palivá, oleje - AVIA</t>
  </si>
  <si>
    <t>Palivá, oleje - LIAZ</t>
  </si>
  <si>
    <t>Servis, údržba - AVIA</t>
  </si>
  <si>
    <t>Servis, údržba - LIAZ</t>
  </si>
  <si>
    <t>Zák.poistenie - AVIA</t>
  </si>
  <si>
    <t>Zák.poistenie - LIAZ</t>
  </si>
  <si>
    <t>Rut.údržba strojov</t>
  </si>
  <si>
    <t>Rut.údržba budov</t>
  </si>
  <si>
    <t>Bežný transfér PO</t>
  </si>
  <si>
    <t>Všeob.materiál-posyp</t>
  </si>
  <si>
    <t>Rut. Údržba MK-zimná</t>
  </si>
  <si>
    <t>Rut.údržba MK-letná</t>
  </si>
  <si>
    <t>Preprava materiálu</t>
  </si>
  <si>
    <t>Všeob.materiál-CDaPK</t>
  </si>
  <si>
    <t>Rutinná údržba MK-ŠR</t>
  </si>
  <si>
    <t>Odpadové nádoby</t>
  </si>
  <si>
    <t>Údržba-dvor sep.odpadu</t>
  </si>
  <si>
    <t>Zneškodnenie KO</t>
  </si>
  <si>
    <t>Demolácie, asanácie</t>
  </si>
  <si>
    <t>Rut.údržba-kanalizácia</t>
  </si>
  <si>
    <t>Všeob.mater.-voj.hroby</t>
  </si>
  <si>
    <t>Spol.úradovňa-stavebné</t>
  </si>
  <si>
    <t>Dohoda o vyk. Práce</t>
  </si>
  <si>
    <t>Energie - VO</t>
  </si>
  <si>
    <t>Rutinná údržba VO</t>
  </si>
  <si>
    <t>ROZPOČET BEŽNÝ</t>
  </si>
  <si>
    <t>Enrgie TJ</t>
  </si>
  <si>
    <t>Inter.zariadenie TJ</t>
  </si>
  <si>
    <t>Všeobecný mat.-det.ihr.</t>
  </si>
  <si>
    <t>Voda TJ</t>
  </si>
  <si>
    <t>Prepravné hráčov</t>
  </si>
  <si>
    <t>Rut.údržba detsk.ihriska</t>
  </si>
  <si>
    <t>Energie - kultúra</t>
  </si>
  <si>
    <t>Interiérové vybavenie</t>
  </si>
  <si>
    <t>Vyb.prevádzkov.priest.</t>
  </si>
  <si>
    <t>Rutinná údržba strojov</t>
  </si>
  <si>
    <t>Rutinná údržba budov</t>
  </si>
  <si>
    <t>Knihy MĽK</t>
  </si>
  <si>
    <t>Odmena-knihovník</t>
  </si>
  <si>
    <t>Kvety, vence-ZPOZ</t>
  </si>
  <si>
    <t>Reprez.. ZPOZ</t>
  </si>
  <si>
    <t>Členský príspevok ZPOZ</t>
  </si>
  <si>
    <t>Rutinná údržba TKR</t>
  </si>
  <si>
    <t>Rutinná údržba MR</t>
  </si>
  <si>
    <t>Poplatky za TKR</t>
  </si>
  <si>
    <t>Vybavenie DS</t>
  </si>
  <si>
    <t>Tar. Plat - MŠ</t>
  </si>
  <si>
    <t>Príplatok za riadenie</t>
  </si>
  <si>
    <t>Prípatok za triednictvo</t>
  </si>
  <si>
    <t>Poistné na nemocenské</t>
  </si>
  <si>
    <t>Poistné na starobné</t>
  </si>
  <si>
    <t>Poistné na úrazové</t>
  </si>
  <si>
    <t>Na invalidné poistenie</t>
  </si>
  <si>
    <t>Na poist. V nezamestna.</t>
  </si>
  <si>
    <t>Na poist. Do rezerv.fondu</t>
  </si>
  <si>
    <t>Prac. Odevy, obuv</t>
  </si>
  <si>
    <t>Prídel do SF</t>
  </si>
  <si>
    <t>Dohody o vyk. Práce</t>
  </si>
  <si>
    <t>Bežné transfery na ND</t>
  </si>
  <si>
    <t>Rut.údržba budov ŠJ</t>
  </si>
  <si>
    <t>Odmeny MŠ-ŠR</t>
  </si>
  <si>
    <t>Poistné VšZP - ŠR</t>
  </si>
  <si>
    <t>Poistné na invalidné</t>
  </si>
  <si>
    <t>Poistné na rezev.fond</t>
  </si>
  <si>
    <t>Všeob.materiál - ŠR</t>
  </si>
  <si>
    <t>Učebné pomôcky - ŠR</t>
  </si>
  <si>
    <t>Poistné AČ</t>
  </si>
  <si>
    <t>KAPITÁLOVÝ  ROZPOČET</t>
  </si>
  <si>
    <t>FINANČNÉ OPERÁCIE</t>
  </si>
  <si>
    <t>Splácanie úverov banke</t>
  </si>
  <si>
    <t>Prevádz.stroje-hasičák</t>
  </si>
  <si>
    <t>13. Aktivačná činnosť</t>
  </si>
  <si>
    <t>Údržba strojov</t>
  </si>
  <si>
    <t>Údržba MŠ - ŠR</t>
  </si>
  <si>
    <t>Údržba strojov - ŠJ</t>
  </si>
  <si>
    <t>Dohody - VO</t>
  </si>
  <si>
    <t>ROZPOČET CELKOVÝ bez ZŠ</t>
  </si>
  <si>
    <t>Poplatky TJ</t>
  </si>
  <si>
    <t>1. SPRÁVA OBCE   (01.1.1.)</t>
  </si>
  <si>
    <t>Správa obce - matrika  (01.1.1.)</t>
  </si>
  <si>
    <t>Správa obce - REGOB  (01.1.1)</t>
  </si>
  <si>
    <t>2. Požiarna ochrana  (03.2.0)</t>
  </si>
  <si>
    <t>3. Miestne komunikácie  (04.5.1)</t>
  </si>
  <si>
    <t>4. Odpadové hospodárstvo  (05.1.0)</t>
  </si>
  <si>
    <t>6. Verejné osvetlenie  (06.4.0)</t>
  </si>
  <si>
    <t>5. Verejné priestranstvá  (06.2.0)</t>
  </si>
  <si>
    <t>7. OFK  (08.1.0)</t>
  </si>
  <si>
    <t>9. Vysielacie služby  (08.3.0)</t>
  </si>
  <si>
    <t>8. Kultúra,  MĽK  (08.2.0)</t>
  </si>
  <si>
    <t>Rut. Údržba DS</t>
  </si>
  <si>
    <t>Fotoslužby - ZPOZ</t>
  </si>
  <si>
    <t>10. Dom smútku, ZPOZ  (08.4.0)</t>
  </si>
  <si>
    <t>11. Materská škola  (09.1.1.1)</t>
  </si>
  <si>
    <t>12. Opatrovateľská služba  10.2.0)</t>
  </si>
  <si>
    <t>1     01 1 1  633 006</t>
  </si>
  <si>
    <t>1     01 1 1  637 015</t>
  </si>
  <si>
    <t>€</t>
  </si>
  <si>
    <t>Názov</t>
  </si>
  <si>
    <t>Daňové príjmy</t>
  </si>
  <si>
    <t>Daň z príjmov fyzickej osoby</t>
  </si>
  <si>
    <t>001</t>
  </si>
  <si>
    <t>Daň z pozemkov FO</t>
  </si>
  <si>
    <t>Daň z pozemkov PO</t>
  </si>
  <si>
    <t>002</t>
  </si>
  <si>
    <t>Daň zo stavieb FO</t>
  </si>
  <si>
    <t>Daň zo stavieb PO</t>
  </si>
  <si>
    <t>Za psa</t>
  </si>
  <si>
    <t>003</t>
  </si>
  <si>
    <t>Za nevýherné hracie prístroje</t>
  </si>
  <si>
    <t>012</t>
  </si>
  <si>
    <t>Za užívanie verejného priestranstva</t>
  </si>
  <si>
    <t>013</t>
  </si>
  <si>
    <t>Nedaňové príjmy</t>
  </si>
  <si>
    <t>Z prenajatých pozemkov</t>
  </si>
  <si>
    <t>Z prenajatých budov, priestorov a objektov</t>
  </si>
  <si>
    <t>004</t>
  </si>
  <si>
    <t>Z prenajatých strojov, prístrojov, zariadení, techniky a náradia</t>
  </si>
  <si>
    <t>Poplatok za TKR</t>
  </si>
  <si>
    <t>príjem z predaja knihy</t>
  </si>
  <si>
    <t>Príjem z recyklačného fondu</t>
  </si>
  <si>
    <t>Príjem za vodné</t>
  </si>
  <si>
    <t>Granty a transfery</t>
  </si>
  <si>
    <t>Očakávaná</t>
  </si>
  <si>
    <t>skutočnosť</t>
  </si>
  <si>
    <t>Členské - matrika</t>
  </si>
  <si>
    <t>Údržba programu evid.ob.</t>
  </si>
  <si>
    <t>1</t>
  </si>
  <si>
    <t>Za miestny rozhlas</t>
  </si>
  <si>
    <t>2</t>
  </si>
  <si>
    <t>3</t>
  </si>
  <si>
    <t>4</t>
  </si>
  <si>
    <t>5</t>
  </si>
  <si>
    <t>6</t>
  </si>
  <si>
    <t>7</t>
  </si>
  <si>
    <t>8</t>
  </si>
  <si>
    <t>Poplatok za hrobové miesto</t>
  </si>
  <si>
    <t>Poplatok za MŠ</t>
  </si>
  <si>
    <t>Úroky</t>
  </si>
  <si>
    <t>Transfér na matriku</t>
  </si>
  <si>
    <t>Transfér na ZŠ</t>
  </si>
  <si>
    <t>Transfér na voľby</t>
  </si>
  <si>
    <t>Transfér na MŠ</t>
  </si>
  <si>
    <t>Položka, podpoložka</t>
  </si>
  <si>
    <t>1 41</t>
  </si>
  <si>
    <t>Za komunálne odpady</t>
  </si>
  <si>
    <t>Za energie</t>
  </si>
  <si>
    <t>9</t>
  </si>
  <si>
    <t>2 41</t>
  </si>
  <si>
    <t>FINANČNÉ  OPERÁCIE</t>
  </si>
  <si>
    <t>3 46</t>
  </si>
  <si>
    <t>Z rezef.fondu obce</t>
  </si>
  <si>
    <t>Z ostatných fondov obce</t>
  </si>
  <si>
    <t>ROZPOČET CELKOVÝ BEZ ZŠ</t>
  </si>
  <si>
    <t>ROZPOČET  KAPITÁLOVÝ</t>
  </si>
  <si>
    <t>ROZPOČET  BEŽNÝ</t>
  </si>
  <si>
    <t>1 1AC1</t>
  </si>
  <si>
    <t>1 1AC2</t>
  </si>
  <si>
    <t>Aktivačné 85%</t>
  </si>
  <si>
    <t>Aktivačné 15%</t>
  </si>
  <si>
    <t>Poplatok za dom smútku</t>
  </si>
  <si>
    <t>ROZPOČET VÝDAVKOV</t>
  </si>
  <si>
    <t>Správne poplatky</t>
  </si>
  <si>
    <t>Poplatok za smetné nádoby a riad</t>
  </si>
  <si>
    <t>Transfér na hmot. núdzu</t>
  </si>
  <si>
    <t>Transfér na REGOB</t>
  </si>
  <si>
    <t>Transfér na decentraliz.</t>
  </si>
  <si>
    <t>Príjem z predaja pozem.</t>
  </si>
  <si>
    <t>Zostatok prostried. z minul.roku</t>
  </si>
  <si>
    <t>Rozpočtované príjmy ZŠ Zlatníky:</t>
  </si>
  <si>
    <t xml:space="preserve">Rozpočtované výdavky ZŠ Zlatníky :   </t>
  </si>
  <si>
    <t>ZŠ</t>
  </si>
  <si>
    <t>ŠKJ</t>
  </si>
  <si>
    <t>ŠKD</t>
  </si>
  <si>
    <t>Údržba OcÚ</t>
  </si>
  <si>
    <t>Pohonné hmoty</t>
  </si>
  <si>
    <t>Prístavba-hasičovňa DHZ</t>
  </si>
  <si>
    <t>ROZPOČET VÝDAVKOV ZŠ+OcÚ</t>
  </si>
  <si>
    <t>ROZPOČET PRÍJMOV ZŠ+OcÚ</t>
  </si>
  <si>
    <t xml:space="preserve">                                                                 </t>
  </si>
  <si>
    <t>Rozpočet - sumarizácia</t>
  </si>
  <si>
    <t>Bežné príjmy spolu</t>
  </si>
  <si>
    <t>Kapitálové príjmy spolu</t>
  </si>
  <si>
    <t>Finančné operácie spolu</t>
  </si>
  <si>
    <t>Bežné výdavky</t>
  </si>
  <si>
    <t>Kapitálové výdavky</t>
  </si>
  <si>
    <t>Finančné operácie</t>
  </si>
  <si>
    <t>Príjmy spolu:</t>
  </si>
  <si>
    <t>Výdavky spolu:</t>
  </si>
  <si>
    <t>Výsledok hospodárenia:</t>
  </si>
  <si>
    <t xml:space="preserve">Bežné výdavky </t>
  </si>
  <si>
    <r>
      <t xml:space="preserve">    z toho:     </t>
    </r>
    <r>
      <rPr>
        <sz val="10"/>
        <rFont val="Arial"/>
        <family val="2"/>
        <charset val="238"/>
      </rPr>
      <t>Obec</t>
    </r>
  </si>
  <si>
    <t xml:space="preserve">                    ZŠ</t>
  </si>
  <si>
    <t>Rutinná údržba sobášky</t>
  </si>
  <si>
    <t>Kríž na cintoríne</t>
  </si>
  <si>
    <t>ÚPSVaR par. 52</t>
  </si>
  <si>
    <t>ÚPSVaR par. 54</t>
  </si>
  <si>
    <t>Rozpočet rok 2018</t>
  </si>
  <si>
    <t>SPOLU 2018</t>
  </si>
  <si>
    <t>1     01 1 1   612  001</t>
  </si>
  <si>
    <t>Tar.plat.</t>
  </si>
  <si>
    <t>UNION ZP</t>
  </si>
  <si>
    <t>Dôvera ZP</t>
  </si>
  <si>
    <t>Palivo - cisterna</t>
  </si>
  <si>
    <t>STK údržba - cisterna</t>
  </si>
  <si>
    <t>Špeciálne služby</t>
  </si>
  <si>
    <t>Poplatky mýto - cisterna</t>
  </si>
  <si>
    <t>Cestovné - matrika</t>
  </si>
  <si>
    <t>Školenie členov PO</t>
  </si>
  <si>
    <t>Prev.stroje</t>
  </si>
  <si>
    <t>Všeob.materiál - POD</t>
  </si>
  <si>
    <t>Chodníky - POD</t>
  </si>
  <si>
    <t>Chodníky - údržba</t>
  </si>
  <si>
    <t>Údržba ZŠ - výmena okien</t>
  </si>
  <si>
    <t>Rekonštrukcia strechy ZŠ</t>
  </si>
  <si>
    <t>Vrátka do ŠR</t>
  </si>
  <si>
    <t>3 131F</t>
  </si>
  <si>
    <t>1     01 1 1   611            1</t>
  </si>
  <si>
    <t xml:space="preserve">1     01 1 1   623            </t>
  </si>
  <si>
    <t>1     01 1 1   623            1</t>
  </si>
  <si>
    <t>1     01 1 1   625 001    1</t>
  </si>
  <si>
    <t>1     01 1 1   625 002    1</t>
  </si>
  <si>
    <t>1     01 1 1   625 003    1</t>
  </si>
  <si>
    <t>1     01 1 1   625 005    1</t>
  </si>
  <si>
    <t>1     01 1 1   625 004    1</t>
  </si>
  <si>
    <t xml:space="preserve">1     01 1 1   625 007    1 </t>
  </si>
  <si>
    <t>Prev.stroje  - kultúra</t>
  </si>
  <si>
    <t>Správa obce - decentralizácia (01.1.1)</t>
  </si>
  <si>
    <t>Tar.plat</t>
  </si>
  <si>
    <t>DOVERA ZP</t>
  </si>
  <si>
    <t>Nemoc.poist.</t>
  </si>
  <si>
    <t xml:space="preserve">Star.poist. </t>
  </si>
  <si>
    <t>Úraz.poistenie</t>
  </si>
  <si>
    <t>Inval.poistenie</t>
  </si>
  <si>
    <t>Poist.v nezam.</t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</si>
  <si>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01 1 1  611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</si>
  <si>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01 1 1  612 001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</si>
  <si>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01 1 1  614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</si>
  <si>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01 1 1  621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</si>
  <si>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01 1 1  623 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</si>
  <si>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01 1 1  625 001</t>
    </r>
  </si>
  <si>
    <r>
      <rPr>
        <sz val="11"/>
        <color theme="0"/>
        <rFont val="Calibri"/>
        <family val="2"/>
        <charset val="238"/>
        <scheme val="minor"/>
      </rPr>
      <t>1 131F</t>
    </r>
    <r>
      <rPr>
        <sz val="11"/>
        <color theme="1"/>
        <rFont val="Calibri"/>
        <family val="2"/>
        <charset val="238"/>
        <scheme val="minor"/>
      </rPr>
      <t xml:space="preserve"> 01 1 1 637 037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</si>
  <si>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01 1 1  641 013    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</si>
  <si>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01 1 1  633 006  2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</si>
  <si>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01 1 2  637 012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</si>
  <si>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01 7 0  651 002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</si>
  <si>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01 1 1  642 015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</si>
  <si>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01 1 1  642 014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</si>
  <si>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01 1 1  642 007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</si>
  <si>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01 1 1  642 006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</si>
  <si>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01 1 1  642 002 1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</si>
  <si>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01 1 1  642 002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</si>
  <si>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01 1 1  641 009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</si>
  <si>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01 1 1  641 006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</si>
  <si>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01 1 1  637 027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</si>
  <si>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01 1 1  637 026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</si>
  <si>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01 1 1  637 016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</si>
  <si>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01 1 1  637 015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</si>
  <si>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01 1 1  637 014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</si>
  <si>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01 1 1  637 012  1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</si>
  <si>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01 1 1  637 012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</si>
  <si>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01 1 1  637 006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</si>
  <si>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01 1 1  637 005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</si>
  <si>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01 1 1  637 004   1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</si>
  <si>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01 1 1  637 004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</si>
  <si>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01 1 1  637 002   1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</si>
  <si>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01 1 1  637 002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</si>
  <si>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01 1 1  637 001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</si>
  <si>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01 1 1  635 006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</si>
  <si>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01 1 1  635 004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</si>
  <si>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01 1 1  635 002 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</si>
  <si>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01 1 1  635 001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</si>
  <si>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01 1 1  634 002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</si>
  <si>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01 1 1  634 001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</si>
  <si>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01 1 1  625 002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</si>
  <si>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01 1 1  625 003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</si>
  <si>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01 1 1  625 004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</si>
  <si>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01 1 1  625 005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</si>
  <si>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01 1 1  625 007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</si>
  <si>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01 1 1  631 001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</si>
  <si>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01 1 1  632 001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</si>
  <si>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01 1 1  632 003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</si>
  <si>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01 1 1  633 001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</si>
  <si>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01 1 1  633 004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</si>
  <si>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01 1 1  633 006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</si>
  <si>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01 1 1  633 006   1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</si>
  <si>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01 1 1  633 006   2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</si>
  <si>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01 1 1  633 009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</si>
  <si>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01 1 1  633 010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</si>
  <si>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01 1 1  633 013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</si>
  <si>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01 1 1  633 015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</si>
  <si>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01 1 1  633 016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</si>
  <si>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01 1 1  611 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</si>
  <si>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01 1 1  621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</si>
  <si>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01 1 1  625 001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</si>
  <si>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01 1 1  625 002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</si>
  <si>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01 1 1  625 003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</si>
  <si>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01 1 1  625 004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</si>
  <si>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01 1 1  625 005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</si>
  <si>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01 1 1  625 007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</si>
  <si>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01 1 1  631 001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</si>
  <si>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01 1 1  632 001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</si>
  <si>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01 1 1  632 003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</si>
  <si>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01 1 1  633 006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</si>
  <si>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01 1 1  633 010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</si>
  <si>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01 1 1  635 002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</si>
  <si>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01 1 1  642 006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</si>
  <si>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01 1 1  632 003  1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</si>
  <si>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01 1 1  633 006  1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</si>
  <si>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01 1 1  635 002  1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</si>
  <si>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01 1 1  611           2 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</si>
  <si>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01 1 1  623           2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</si>
  <si>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01 1 1  625 001   2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</si>
  <si>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01 1 1  625 002   2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</si>
  <si>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01 1 1  625 003   2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</si>
  <si>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01 1 1  625 004   2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</si>
  <si>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01 1 1  625 005   2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</si>
  <si>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01 1 1  625 007   2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</si>
  <si>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01 6 0  621         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</si>
  <si>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01 6 0  625 002   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</si>
  <si>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01 6 0  625 003  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</si>
  <si>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01 6 0  625 007  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</si>
  <si>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01 6 0  632 001  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</si>
  <si>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01 6 0  632 003  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</si>
  <si>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01 6 0  633 006  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</si>
  <si>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01 6 0  633 016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</si>
  <si>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01 6 0  635 006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</si>
  <si>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01 6 0  637 012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</si>
  <si>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01 6 0  637 014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</si>
  <si>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01 6 0  637 026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</si>
  <si>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01 6 0  637 027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</si>
  <si>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03 2 0  632 001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</si>
  <si>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03 2 0  633 004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</si>
  <si>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03 2 0  633 006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</si>
  <si>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03 2 0  633 010 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</si>
  <si>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03 2 0  633 015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</si>
  <si>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03 2 0  633 016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</si>
  <si>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03 2 0  634 001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</si>
  <si>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03 2 0  634 001   1 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</si>
  <si>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03 2 0  634 002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</si>
  <si>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03 2 0  634 002   1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</si>
  <si>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03 2 0  634 003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</si>
  <si>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03 2 0  634 003   1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</si>
  <si>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03 2 0  635 004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</si>
  <si>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03 2 0  635 006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</si>
  <si>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03 2 0  637 001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</si>
  <si>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03 2 0  642 002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</si>
  <si>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04 5 1  633 006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</si>
  <si>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04 5 1  635 006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</si>
  <si>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04 5 1  635 006   1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</si>
  <si>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04 5 1  635 006   2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</si>
  <si>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04 5 1  637 004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</si>
  <si>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04 5 1  633 006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</si>
  <si>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04 5 1  635 006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</si>
  <si>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05 1 0  633 004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</si>
  <si>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05 1 0  635 006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</si>
  <si>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05 1 0  637 004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</si>
  <si>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05 1 0  637 005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</si>
  <si>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05 1 0  637 027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</si>
  <si>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05 1 0  637 004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</si>
  <si>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05 2 0  635 006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</si>
  <si>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06 2 0  633 004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</si>
  <si>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06 2 0  633 006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</si>
  <si>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06 2 0  633 006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</si>
  <si>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06 2 0  635 006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</si>
  <si>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06 2 0  635 006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</si>
  <si>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06 2 0  637 027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</si>
  <si>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06 4 0  632 001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</si>
  <si>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06 4 0  637 027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</si>
  <si>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06 4 0  635 006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</si>
  <si>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08 1 0  632 001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</si>
  <si>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08 1 0  633 001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</si>
  <si>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08 1 0  633 004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</si>
  <si>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08 1 0  633 006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</si>
  <si>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08 1 0  633 006    1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</si>
  <si>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08 1 0  633 010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</si>
  <si>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08 1 0  633 011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</si>
  <si>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08 1 0  633 016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</si>
  <si>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08 1 0  634 004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</si>
  <si>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08 1 0  635 004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</si>
  <si>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08 1 0  635 006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</si>
  <si>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08 1 0  635 006    1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</si>
  <si>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08 1 0  637 012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</si>
  <si>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08 2 0  632 001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</si>
  <si>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08 2 0  633 001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</si>
  <si>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08 2 0  633 004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</si>
  <si>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08 2 0  633 006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</si>
  <si>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08 2 0  633 006   1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</si>
  <si>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08 2 0  635 004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</si>
  <si>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08 2 0  635 006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</si>
  <si>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08 2 0  633 009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</si>
  <si>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08 2 0  637 026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</si>
  <si>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08 3 0  635 003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</si>
  <si>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08 3 0  635 006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</si>
  <si>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08 3 0  637 012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</si>
  <si>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08 4 0  633 006  1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</si>
  <si>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08 4 0  633 016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</si>
  <si>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08 4 0  635 006 1 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</si>
  <si>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08 4 0  635 006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</si>
  <si>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08 4 0  642 006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</si>
  <si>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08 4 0  637 004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</si>
  <si>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09 1 1 1 611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</si>
  <si>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09 1 1 1 612 001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</si>
  <si>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09 1 1 1 612 002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</si>
  <si>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09 1 1 1 612 002   1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</si>
  <si>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09 1 1 1 614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</si>
  <si>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09 1 1 1 621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</si>
  <si>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09 1 1 1 623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</si>
  <si>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09 1 1 1 625 001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</si>
  <si>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09 1 1 1 625 002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</si>
  <si>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09 1 1 1 625 003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</si>
  <si>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09 1 1 1 625 004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</si>
  <si>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09 1 1 1 625 005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</si>
  <si>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09 1 1 1 625 007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</si>
  <si>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09 1 1 1 632 001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</si>
  <si>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09 1 1 1 632 003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</si>
  <si>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09 1 1 1 633 001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</si>
  <si>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09 1 1 1 633 006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</si>
  <si>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09 1 1 1 633 009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</si>
  <si>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09 1 1 1 633 010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</si>
  <si>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09 1 1 1 635 006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</si>
  <si>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09 1 1 1 637 016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</si>
  <si>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09 1 1 1 637 027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</si>
  <si>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09 6 0 3 635 004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</si>
  <si>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09 1 1 1 642 015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</si>
  <si>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09 1 2 1</t>
    </r>
    <r>
      <rPr>
        <sz val="11"/>
        <color theme="1"/>
        <rFont val="Calibri"/>
        <family val="2"/>
        <charset val="238"/>
        <scheme val="minor"/>
      </rPr>
      <t xml:space="preserve">  635 006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</si>
  <si>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09 6 0 3 635 006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</si>
  <si>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09 1 1 1 614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</si>
  <si>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09 1 1 1 621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</si>
  <si>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09 1 1 1 625 001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</si>
  <si>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09 1 1 1 625 002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</si>
  <si>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09 1 1 1 625 003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</si>
  <si>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09 1 1 1 625 004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</si>
  <si>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09 1 1 1 625 005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</si>
  <si>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09 1 1 1 625 007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</si>
  <si>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09 1 1 1 633 006</t>
    </r>
  </si>
  <si>
    <r>
      <rPr>
        <sz val="11"/>
        <color theme="0"/>
        <rFont val="Calibri"/>
        <family val="2"/>
        <charset val="238"/>
        <scheme val="minor"/>
      </rPr>
      <t>1 131F</t>
    </r>
    <r>
      <rPr>
        <sz val="11"/>
        <color theme="1"/>
        <rFont val="Calibri"/>
        <family val="2"/>
        <charset val="238"/>
        <scheme val="minor"/>
      </rPr>
      <t xml:space="preserve">  09 2 1 1  635 006</t>
    </r>
  </si>
  <si>
    <r>
      <rPr>
        <sz val="11"/>
        <color theme="0"/>
        <rFont val="Calibri"/>
        <family val="2"/>
        <charset val="238"/>
        <scheme val="minor"/>
      </rPr>
      <t>1 131F</t>
    </r>
    <r>
      <rPr>
        <sz val="11"/>
        <color theme="1"/>
        <rFont val="Calibri"/>
        <family val="2"/>
        <charset val="238"/>
        <scheme val="minor"/>
      </rPr>
      <t xml:space="preserve">  09 1 2 1  635 006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</si>
  <si>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09 1 1 1  637 007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</si>
  <si>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09 1 1 1 633 009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</si>
  <si>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10 2 0  611</t>
    </r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</si>
  <si>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10 2 0 625 007</t>
    </r>
  </si>
  <si>
    <r>
      <rPr>
        <sz val="11"/>
        <color theme="0"/>
        <rFont val="Calibri"/>
        <family val="2"/>
        <charset val="238"/>
        <scheme val="minor"/>
      </rPr>
      <t>2 41</t>
    </r>
    <r>
      <rPr>
        <sz val="11"/>
        <color theme="1"/>
        <rFont val="Calibri"/>
        <family val="2"/>
        <charset val="238"/>
        <scheme val="minor"/>
      </rPr>
      <t xml:space="preserve">  08 2 0      713 004</t>
    </r>
  </si>
  <si>
    <r>
      <rPr>
        <sz val="11"/>
        <color theme="0"/>
        <rFont val="Calibri"/>
        <family val="2"/>
        <charset val="238"/>
        <scheme val="minor"/>
      </rPr>
      <t>2 41</t>
    </r>
    <r>
      <rPr>
        <sz val="11"/>
        <color theme="1"/>
        <rFont val="Calibri"/>
        <family val="2"/>
        <charset val="238"/>
        <scheme val="minor"/>
      </rPr>
      <t xml:space="preserve">  03 2 0      717 003</t>
    </r>
  </si>
  <si>
    <r>
      <rPr>
        <sz val="11"/>
        <color theme="0"/>
        <rFont val="Calibri"/>
        <family val="2"/>
        <charset val="238"/>
        <scheme val="minor"/>
      </rPr>
      <t>2 41</t>
    </r>
    <r>
      <rPr>
        <sz val="11"/>
        <color theme="1"/>
        <rFont val="Calibri"/>
        <family val="2"/>
        <charset val="238"/>
        <scheme val="minor"/>
      </rPr>
      <t xml:space="preserve">  04 5 1     717 002</t>
    </r>
  </si>
  <si>
    <r>
      <rPr>
        <sz val="11"/>
        <color theme="0"/>
        <rFont val="Calibri"/>
        <family val="2"/>
        <charset val="238"/>
        <scheme val="minor"/>
      </rPr>
      <t>2 41</t>
    </r>
    <r>
      <rPr>
        <sz val="11"/>
        <color theme="1"/>
        <rFont val="Calibri"/>
        <family val="2"/>
        <charset val="238"/>
        <scheme val="minor"/>
      </rPr>
      <t xml:space="preserve">  01 1 1     716</t>
    </r>
  </si>
  <si>
    <r>
      <rPr>
        <sz val="11"/>
        <color theme="0"/>
        <rFont val="Calibri"/>
        <family val="2"/>
        <charset val="238"/>
        <scheme val="minor"/>
      </rPr>
      <t>2 41</t>
    </r>
    <r>
      <rPr>
        <sz val="11"/>
        <color theme="1"/>
        <rFont val="Calibri"/>
        <family val="2"/>
        <charset val="238"/>
        <scheme val="minor"/>
      </rPr>
      <t xml:space="preserve">  08 4 0    712 001</t>
    </r>
  </si>
  <si>
    <r>
      <rPr>
        <sz val="11"/>
        <color theme="0"/>
        <rFont val="Calibri"/>
        <family val="2"/>
        <charset val="238"/>
        <scheme val="minor"/>
      </rPr>
      <t>2 131F</t>
    </r>
    <r>
      <rPr>
        <sz val="11"/>
        <color theme="1"/>
        <rFont val="Calibri"/>
        <family val="2"/>
        <charset val="238"/>
        <scheme val="minor"/>
      </rPr>
      <t xml:space="preserve">  09 1 2 1  717  002</t>
    </r>
  </si>
  <si>
    <r>
      <rPr>
        <sz val="11"/>
        <color theme="0"/>
        <rFont val="Calibri"/>
        <family val="2"/>
        <charset val="238"/>
        <scheme val="minor"/>
      </rPr>
      <t>2 131F</t>
    </r>
    <r>
      <rPr>
        <sz val="11"/>
        <color theme="1"/>
        <rFont val="Calibri"/>
        <family val="2"/>
        <charset val="238"/>
        <scheme val="minor"/>
      </rPr>
      <t xml:space="preserve">  09 2 1 1  717  002</t>
    </r>
  </si>
  <si>
    <r>
      <rPr>
        <sz val="11"/>
        <color theme="0"/>
        <rFont val="Calibri"/>
        <family val="2"/>
        <charset val="238"/>
        <scheme val="minor"/>
      </rPr>
      <t>3 41</t>
    </r>
    <r>
      <rPr>
        <sz val="11"/>
        <color theme="1"/>
        <rFont val="Calibri"/>
        <family val="2"/>
        <charset val="238"/>
        <scheme val="minor"/>
      </rPr>
      <t xml:space="preserve">  01 7 0    821  005</t>
    </r>
  </si>
  <si>
    <t>1     01 1 1  637 004</t>
  </si>
  <si>
    <t>Rez.fond</t>
  </si>
  <si>
    <t>Kapitálový transfér - strecha</t>
  </si>
  <si>
    <t>Rozpočet rok 2019</t>
  </si>
  <si>
    <t>SPOLU 2019</t>
  </si>
  <si>
    <t>rut.údržba oplotenie</t>
  </si>
  <si>
    <t>Výstavba MK</t>
  </si>
  <si>
    <t xml:space="preserve">detské ihrisko - rozšírenie </t>
  </si>
  <si>
    <t>detské ihrisko pri MŠ - rozšírenie</t>
  </si>
  <si>
    <t>studňa pri hasičovni</t>
  </si>
  <si>
    <t>zmena ÚP</t>
  </si>
  <si>
    <t>Poplatok za služby</t>
  </si>
  <si>
    <t xml:space="preserve">         03 2 0</t>
  </si>
  <si>
    <t>Transfér - klub dôchodcov</t>
  </si>
  <si>
    <t xml:space="preserve">          01 1 1  642 002  1</t>
  </si>
  <si>
    <t>Dane a poplatky RTVS</t>
  </si>
  <si>
    <t xml:space="preserve">         08 3 0 637 035</t>
  </si>
  <si>
    <t xml:space="preserve">         08 4 0  635 006 1</t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</si>
  <si>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09 6 0 3  633 001</t>
    </r>
  </si>
  <si>
    <t>Interiérové vybav.-stoličky</t>
  </si>
  <si>
    <t>Stroje, prístroje - ŠKJ</t>
  </si>
  <si>
    <t xml:space="preserve">         09 6 0 3  633 004</t>
  </si>
  <si>
    <r>
      <rPr>
        <sz val="11"/>
        <color theme="0"/>
        <rFont val="Calibri"/>
        <family val="2"/>
        <charset val="238"/>
        <scheme val="minor"/>
      </rPr>
      <t>2 41</t>
    </r>
    <r>
      <rPr>
        <sz val="11"/>
        <color theme="1"/>
        <rFont val="Calibri"/>
        <family val="2"/>
        <charset val="238"/>
        <scheme val="minor"/>
      </rPr>
      <t xml:space="preserve">  08 1 0   717 002</t>
    </r>
  </si>
  <si>
    <t xml:space="preserve">          08 1 0   717 002</t>
  </si>
  <si>
    <r>
      <rPr>
        <sz val="11"/>
        <color theme="0"/>
        <rFont val="Calibri"/>
        <family val="2"/>
        <charset val="238"/>
        <scheme val="minor"/>
      </rPr>
      <t>2 41</t>
    </r>
    <r>
      <rPr>
        <sz val="11"/>
        <rFont val="Calibri"/>
        <family val="2"/>
        <charset val="238"/>
        <scheme val="minor"/>
      </rPr>
      <t xml:space="preserve">  09 6 0 3     713 004</t>
    </r>
  </si>
  <si>
    <t>Prevádzk.stroje - ŠKJ</t>
  </si>
  <si>
    <t>Dotácia na DPO</t>
  </si>
  <si>
    <t xml:space="preserve">         03 2 0  633 006</t>
  </si>
  <si>
    <t>Všeobecný materiál-ŠR</t>
  </si>
  <si>
    <t xml:space="preserve">         03 2 0  633  010</t>
  </si>
  <si>
    <t>Odevy, obuv - ŠR</t>
  </si>
  <si>
    <t>Všeobecné služby - RF</t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</si>
  <si>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 01 1 1  632 005   </t>
    </r>
  </si>
  <si>
    <r>
      <rPr>
        <sz val="11"/>
        <color theme="0"/>
        <rFont val="Calibri"/>
        <family val="2"/>
        <charset val="238"/>
        <scheme val="minor"/>
      </rPr>
      <t>1 111</t>
    </r>
    <r>
      <rPr>
        <sz val="11"/>
        <color theme="1"/>
        <rFont val="Calibri"/>
        <family val="2"/>
        <charset val="238"/>
        <scheme val="minor"/>
      </rPr>
      <t xml:space="preserve">  01 1 1  632 005</t>
    </r>
  </si>
  <si>
    <t>Telekomunikačné služby</t>
  </si>
  <si>
    <t>Správa obce - voľby  (01.6.0.)</t>
  </si>
  <si>
    <t>ROZPOČET PRÍJMOV  2018</t>
  </si>
  <si>
    <t>SPOLU 2020</t>
  </si>
  <si>
    <t>006</t>
  </si>
  <si>
    <t>Z náhrad.poistného plne.</t>
  </si>
  <si>
    <t>017</t>
  </si>
  <si>
    <t>Vratky-roč.zúčtovanie ZP</t>
  </si>
  <si>
    <t xml:space="preserve">         09 6 0 3  633 006</t>
  </si>
  <si>
    <t>Všeobecný materiál - ŠKJ</t>
  </si>
  <si>
    <r>
      <rPr>
        <sz val="11"/>
        <color theme="0"/>
        <rFont val="Calibri"/>
        <family val="2"/>
        <charset val="238"/>
        <scheme val="minor"/>
      </rPr>
      <t>2 41</t>
    </r>
    <r>
      <rPr>
        <sz val="11"/>
        <color theme="1"/>
        <rFont val="Calibri"/>
        <family val="2"/>
        <charset val="238"/>
        <scheme val="minor"/>
      </rPr>
      <t xml:space="preserve">  01 1 1   716</t>
    </r>
  </si>
  <si>
    <t>Projektová dokumentácia</t>
  </si>
  <si>
    <t>Nákup budov-garáž</t>
  </si>
  <si>
    <t xml:space="preserve">          01 1 1  712 001</t>
  </si>
  <si>
    <t xml:space="preserve">          01 1 1  713 004</t>
  </si>
  <si>
    <t>Traktorová kosačka</t>
  </si>
  <si>
    <t xml:space="preserve">          05 2 0  717 003</t>
  </si>
  <si>
    <t>Kanali. Horný koniec</t>
  </si>
  <si>
    <t>Rekonštrukcia MK</t>
  </si>
  <si>
    <t>Palivá oleje - IVECO</t>
  </si>
  <si>
    <t xml:space="preserve">        05 2 0 634 001</t>
  </si>
  <si>
    <t>Palivá, oleje - Kubota</t>
  </si>
  <si>
    <t>Palivá, oleje - štiepkovač</t>
  </si>
  <si>
    <t xml:space="preserve">          </t>
  </si>
  <si>
    <t>plocha - základňa DHZ</t>
  </si>
  <si>
    <t xml:space="preserve">         08 4 0 633 001</t>
  </si>
  <si>
    <t xml:space="preserve">         03 2 0  634 001   2</t>
  </si>
  <si>
    <t>Energie DS, kostol</t>
  </si>
  <si>
    <t xml:space="preserve">         08 4 0  633 006</t>
  </si>
  <si>
    <r>
      <rPr>
        <sz val="11"/>
        <color theme="0"/>
        <rFont val="Calibri"/>
        <family val="2"/>
        <charset val="238"/>
        <scheme val="minor"/>
      </rPr>
      <t>1 41</t>
    </r>
    <r>
      <rPr>
        <sz val="11"/>
        <color theme="1"/>
        <rFont val="Calibri"/>
        <family val="2"/>
        <charset val="238"/>
        <scheme val="minor"/>
      </rPr>
      <t xml:space="preserve"> 08 4 0  632 001</t>
    </r>
  </si>
  <si>
    <t>Interierové vybavenie sobáška</t>
  </si>
  <si>
    <t>404 842,00</t>
  </si>
  <si>
    <t xml:space="preserve">         09 1 1 1 637 015   </t>
  </si>
  <si>
    <t>Rozpočet  Obce Zlatníky na rok 2018-2020</t>
  </si>
  <si>
    <r>
      <t xml:space="preserve">Návrh rozpočtu vyvesený dňa: </t>
    </r>
    <r>
      <rPr>
        <b/>
        <sz val="11"/>
        <color theme="1"/>
        <rFont val="Calibri"/>
        <family val="2"/>
        <charset val="238"/>
        <scheme val="minor"/>
      </rPr>
      <t xml:space="preserve">28.11.2017  </t>
    </r>
    <r>
      <rPr>
        <sz val="11"/>
        <color theme="1"/>
        <rFont val="Calibri"/>
        <family val="2"/>
        <charset val="238"/>
        <scheme val="minor"/>
      </rPr>
      <t xml:space="preserve">                 Návrh rozpočtu zvesený dňa:  </t>
    </r>
    <r>
      <rPr>
        <b/>
        <sz val="11"/>
        <color theme="1"/>
        <rFont val="Calibri"/>
        <family val="2"/>
        <charset val="238"/>
        <scheme val="minor"/>
      </rPr>
      <t>13.12.2017</t>
    </r>
    <r>
      <rPr>
        <sz val="11"/>
        <color theme="1"/>
        <rFont val="Calibri"/>
        <family val="2"/>
        <charset val="238"/>
        <scheme val="minor"/>
      </rPr>
      <t xml:space="preserve">                                 Návrh rozpočtu schválený  OZ dňa:  </t>
    </r>
    <r>
      <rPr>
        <b/>
        <sz val="11"/>
        <color theme="1"/>
        <rFont val="Calibri"/>
        <family val="2"/>
        <charset val="238"/>
        <scheme val="minor"/>
      </rPr>
      <t>14.12.2017</t>
    </r>
  </si>
  <si>
    <t>Rozpočet rok 2020</t>
  </si>
  <si>
    <t>427 698,00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</si>
</sst>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 ##0.##"/>
  </numFmts>
  <fonts count="55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5"/>
      <color indexed="54"/>
      <name val="Arial"/>
      <family val="2"/>
      <charset val="238"/>
    </font>
    <font>
      <sz val="10"/>
      <color indexed="54"/>
      <name val="Arial"/>
      <family val="2"/>
      <charset val="238"/>
    </font>
    <font>
      <sz val="5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63"/>
      <name val="Arial"/>
      <family val="2"/>
      <charset val="238"/>
    </font>
    <font>
      <sz val="8"/>
      <color indexed="63"/>
      <name val="Arial"/>
      <family val="2"/>
      <charset val="238"/>
    </font>
    <font>
      <b/>
      <sz val="12"/>
      <name val="Arial"/>
      <family val="2"/>
      <charset val="238"/>
    </font>
    <font>
      <b/>
      <sz val="5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5"/>
      <color indexed="54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63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indexed="63"/>
      <name val="Arial"/>
      <family val="2"/>
      <charset val="238"/>
    </font>
    <font>
      <b/>
      <sz val="14"/>
      <color indexed="63"/>
      <name val="Arial"/>
      <family val="2"/>
      <charset val="238"/>
    </font>
    <font>
      <sz val="13"/>
      <name val="Arial"/>
      <family val="2"/>
      <charset val="238"/>
    </font>
    <font>
      <sz val="13"/>
      <color indexed="63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SansSerif"/>
    </font>
    <font>
      <sz val="7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54"/>
      </right>
      <top style="medium">
        <color indexed="8"/>
      </top>
      <bottom style="medium">
        <color indexed="8"/>
      </bottom>
      <diagonal/>
    </border>
    <border>
      <left style="thin">
        <color indexed="54"/>
      </left>
      <right style="thin">
        <color indexed="54"/>
      </right>
      <top style="medium">
        <color indexed="8"/>
      </top>
      <bottom style="medium">
        <color indexed="8"/>
      </bottom>
      <diagonal/>
    </border>
    <border>
      <left style="thin">
        <color indexed="5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54"/>
      </right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/>
      <right style="medium">
        <color indexed="8"/>
      </right>
      <top/>
      <bottom style="thin">
        <color indexed="5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5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</borders>
  <cellStyleXfs count="1">
    <xf numFmtId="0" fontId="0" fillId="0" borderId="0"/>
  </cellStyleXfs>
  <cellXfs count="358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1" xfId="0" applyFont="1" applyFill="1" applyBorder="1"/>
    <xf numFmtId="0" fontId="0" fillId="0" borderId="7" xfId="0" applyBorder="1"/>
    <xf numFmtId="0" fontId="0" fillId="0" borderId="1" xfId="0" applyFill="1" applyBorder="1"/>
    <xf numFmtId="0" fontId="3" fillId="2" borderId="3" xfId="0" applyFont="1" applyFill="1" applyBorder="1"/>
    <xf numFmtId="0" fontId="0" fillId="3" borderId="1" xfId="0" applyFont="1" applyFill="1" applyBorder="1"/>
    <xf numFmtId="0" fontId="0" fillId="3" borderId="5" xfId="0" applyFill="1" applyBorder="1" applyAlignment="1"/>
    <xf numFmtId="0" fontId="0" fillId="0" borderId="1" xfId="0" applyFont="1" applyBorder="1"/>
    <xf numFmtId="0" fontId="0" fillId="0" borderId="5" xfId="0" applyBorder="1" applyAlignment="1">
      <alignment horizontal="left"/>
    </xf>
    <xf numFmtId="0" fontId="3" fillId="2" borderId="3" xfId="0" applyFont="1" applyFill="1" applyBorder="1" applyProtection="1"/>
    <xf numFmtId="0" fontId="0" fillId="3" borderId="1" xfId="0" applyFill="1" applyBorder="1" applyAlignment="1">
      <alignment horizontal="left"/>
    </xf>
    <xf numFmtId="0" fontId="5" fillId="0" borderId="0" xfId="0" applyFont="1"/>
    <xf numFmtId="0" fontId="0" fillId="3" borderId="5" xfId="0" applyFill="1" applyBorder="1" applyAlignment="1">
      <alignment horizontal="left"/>
    </xf>
    <xf numFmtId="0" fontId="3" fillId="2" borderId="4" xfId="0" applyFont="1" applyFill="1" applyBorder="1"/>
    <xf numFmtId="0" fontId="0" fillId="0" borderId="8" xfId="0" applyBorder="1"/>
    <xf numFmtId="0" fontId="0" fillId="0" borderId="5" xfId="0" applyBorder="1"/>
    <xf numFmtId="0" fontId="3" fillId="2" borderId="9" xfId="0" applyFont="1" applyFill="1" applyBorder="1"/>
    <xf numFmtId="0" fontId="0" fillId="0" borderId="10" xfId="0" applyBorder="1"/>
    <xf numFmtId="0" fontId="0" fillId="0" borderId="11" xfId="0" applyBorder="1"/>
    <xf numFmtId="0" fontId="1" fillId="2" borderId="5" xfId="0" applyFont="1" applyFill="1" applyBorder="1"/>
    <xf numFmtId="0" fontId="1" fillId="2" borderId="11" xfId="0" applyFont="1" applyFill="1" applyBorder="1"/>
    <xf numFmtId="0" fontId="0" fillId="3" borderId="5" xfId="0" applyFont="1" applyFill="1" applyBorder="1"/>
    <xf numFmtId="0" fontId="0" fillId="3" borderId="11" xfId="0" applyFont="1" applyFill="1" applyBorder="1"/>
    <xf numFmtId="0" fontId="0" fillId="0" borderId="12" xfId="0" applyFill="1" applyBorder="1"/>
    <xf numFmtId="0" fontId="0" fillId="0" borderId="5" xfId="0" applyFont="1" applyBorder="1"/>
    <xf numFmtId="0" fontId="0" fillId="0" borderId="11" xfId="0" applyFont="1" applyBorder="1"/>
    <xf numFmtId="0" fontId="0" fillId="0" borderId="16" xfId="0" applyBorder="1"/>
    <xf numFmtId="0" fontId="0" fillId="0" borderId="23" xfId="0" applyBorder="1"/>
    <xf numFmtId="0" fontId="0" fillId="0" borderId="24" xfId="0" applyBorder="1"/>
    <xf numFmtId="3" fontId="0" fillId="0" borderId="24" xfId="0" applyNumberFormat="1" applyBorder="1"/>
    <xf numFmtId="0" fontId="0" fillId="0" borderId="24" xfId="0" applyFill="1" applyBorder="1"/>
    <xf numFmtId="0" fontId="0" fillId="3" borderId="24" xfId="0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/>
    <xf numFmtId="0" fontId="1" fillId="4" borderId="13" xfId="0" applyFont="1" applyFill="1" applyBorder="1"/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1" xfId="0" applyFont="1" applyFill="1" applyBorder="1"/>
    <xf numFmtId="0" fontId="2" fillId="5" borderId="5" xfId="0" applyFont="1" applyFill="1" applyBorder="1"/>
    <xf numFmtId="0" fontId="8" fillId="0" borderId="30" xfId="0" applyNumberFormat="1" applyFont="1" applyBorder="1" applyAlignment="1">
      <alignment horizontal="center" vertical="center" wrapText="1"/>
    </xf>
    <xf numFmtId="0" fontId="8" fillId="0" borderId="30" xfId="0" applyNumberFormat="1" applyFont="1" applyBorder="1" applyAlignment="1">
      <alignment horizontal="left" vertical="center" wrapText="1"/>
    </xf>
    <xf numFmtId="0" fontId="9" fillId="0" borderId="30" xfId="0" applyNumberFormat="1" applyFont="1" applyBorder="1" applyAlignment="1">
      <alignment horizontal="center" vertical="center" wrapText="1"/>
    </xf>
    <xf numFmtId="0" fontId="9" fillId="0" borderId="30" xfId="0" applyNumberFormat="1" applyFont="1" applyBorder="1" applyAlignment="1">
      <alignment horizontal="left" vertical="center" wrapText="1"/>
    </xf>
    <xf numFmtId="164" fontId="9" fillId="0" borderId="30" xfId="0" applyNumberFormat="1" applyFont="1" applyBorder="1" applyAlignment="1">
      <alignment horizontal="right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left" vertical="center" wrapText="1"/>
    </xf>
    <xf numFmtId="0" fontId="12" fillId="0" borderId="30" xfId="0" applyNumberFormat="1" applyFont="1" applyBorder="1" applyAlignment="1">
      <alignment horizontal="left" vertical="center" wrapText="1"/>
    </xf>
    <xf numFmtId="0" fontId="10" fillId="4" borderId="34" xfId="0" applyNumberFormat="1" applyFont="1" applyFill="1" applyBorder="1" applyAlignment="1">
      <alignment horizontal="center" vertical="center" wrapText="1"/>
    </xf>
    <xf numFmtId="0" fontId="10" fillId="4" borderId="37" xfId="0" applyNumberFormat="1" applyFont="1" applyFill="1" applyBorder="1" applyAlignment="1">
      <alignment horizontal="center" vertical="center" wrapText="1"/>
    </xf>
    <xf numFmtId="0" fontId="14" fillId="4" borderId="34" xfId="0" applyNumberFormat="1" applyFont="1" applyFill="1" applyBorder="1" applyAlignment="1">
      <alignment horizontal="center" vertical="center" wrapText="1"/>
    </xf>
    <xf numFmtId="0" fontId="15" fillId="4" borderId="38" xfId="0" applyNumberFormat="1" applyFont="1" applyFill="1" applyBorder="1" applyAlignment="1">
      <alignment horizontal="center" vertical="center" wrapText="1"/>
    </xf>
    <xf numFmtId="0" fontId="15" fillId="4" borderId="35" xfId="0" applyNumberFormat="1" applyFont="1" applyFill="1" applyBorder="1" applyAlignment="1">
      <alignment horizontal="center" vertical="center" wrapText="1"/>
    </xf>
    <xf numFmtId="164" fontId="16" fillId="5" borderId="32" xfId="0" applyNumberFormat="1" applyFont="1" applyFill="1" applyBorder="1" applyAlignment="1">
      <alignment horizontal="right" vertical="center" wrapText="1"/>
    </xf>
    <xf numFmtId="0" fontId="10" fillId="7" borderId="30" xfId="0" applyNumberFormat="1" applyFont="1" applyFill="1" applyBorder="1" applyAlignment="1">
      <alignment horizontal="center" vertical="center" wrapText="1"/>
    </xf>
    <xf numFmtId="0" fontId="6" fillId="7" borderId="30" xfId="0" applyNumberFormat="1" applyFont="1" applyFill="1" applyBorder="1" applyAlignment="1">
      <alignment horizontal="center" vertical="center" wrapText="1"/>
    </xf>
    <xf numFmtId="0" fontId="10" fillId="7" borderId="30" xfId="0" applyNumberFormat="1" applyFont="1" applyFill="1" applyBorder="1" applyAlignment="1">
      <alignment horizontal="left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0" fontId="17" fillId="0" borderId="0" xfId="0" applyFont="1"/>
    <xf numFmtId="49" fontId="11" fillId="0" borderId="30" xfId="0" applyNumberFormat="1" applyFont="1" applyBorder="1" applyAlignment="1">
      <alignment horizontal="center" vertical="center" wrapText="1"/>
    </xf>
    <xf numFmtId="49" fontId="7" fillId="7" borderId="30" xfId="0" applyNumberFormat="1" applyFont="1" applyFill="1" applyBorder="1" applyAlignment="1">
      <alignment horizontal="center" vertical="center" wrapText="1"/>
    </xf>
    <xf numFmtId="164" fontId="9" fillId="7" borderId="30" xfId="0" applyNumberFormat="1" applyFont="1" applyFill="1" applyBorder="1" applyAlignment="1">
      <alignment horizontal="right" vertical="center" wrapText="1"/>
    </xf>
    <xf numFmtId="0" fontId="10" fillId="4" borderId="42" xfId="0" applyNumberFormat="1" applyFont="1" applyFill="1" applyBorder="1" applyAlignment="1">
      <alignment horizontal="center" wrapText="1"/>
    </xf>
    <xf numFmtId="0" fontId="10" fillId="4" borderId="36" xfId="0" applyNumberFormat="1" applyFont="1" applyFill="1" applyBorder="1" applyAlignment="1">
      <alignment horizontal="center" wrapText="1"/>
    </xf>
    <xf numFmtId="0" fontId="19" fillId="4" borderId="33" xfId="0" applyNumberFormat="1" applyFont="1" applyFill="1" applyBorder="1" applyAlignment="1">
      <alignment horizontal="center" wrapText="1"/>
    </xf>
    <xf numFmtId="0" fontId="19" fillId="4" borderId="35" xfId="0" applyNumberFormat="1" applyFont="1" applyFill="1" applyBorder="1" applyAlignment="1">
      <alignment horizontal="center" wrapText="1"/>
    </xf>
    <xf numFmtId="4" fontId="9" fillId="0" borderId="30" xfId="0" applyNumberFormat="1" applyFont="1" applyBorder="1" applyAlignment="1">
      <alignment horizontal="right" vertical="center" wrapText="1"/>
    </xf>
    <xf numFmtId="4" fontId="16" fillId="5" borderId="30" xfId="0" applyNumberFormat="1" applyFont="1" applyFill="1" applyBorder="1" applyAlignment="1">
      <alignment horizontal="right" vertical="center" wrapText="1"/>
    </xf>
    <xf numFmtId="4" fontId="16" fillId="5" borderId="32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4" fontId="10" fillId="7" borderId="30" xfId="0" applyNumberFormat="1" applyFont="1" applyFill="1" applyBorder="1" applyAlignment="1">
      <alignment horizontal="right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/>
    </xf>
    <xf numFmtId="0" fontId="2" fillId="5" borderId="47" xfId="0" applyFont="1" applyFill="1" applyBorder="1" applyAlignment="1">
      <alignment horizontal="center"/>
    </xf>
    <xf numFmtId="0" fontId="3" fillId="2" borderId="48" xfId="0" applyFont="1" applyFill="1" applyBorder="1"/>
    <xf numFmtId="0" fontId="0" fillId="9" borderId="49" xfId="0" applyFill="1" applyBorder="1"/>
    <xf numFmtId="0" fontId="0" fillId="9" borderId="50" xfId="0" applyFill="1" applyBorder="1"/>
    <xf numFmtId="0" fontId="1" fillId="2" borderId="50" xfId="0" applyFont="1" applyFill="1" applyBorder="1"/>
    <xf numFmtId="0" fontId="0" fillId="9" borderId="50" xfId="0" applyFont="1" applyFill="1" applyBorder="1"/>
    <xf numFmtId="0" fontId="0" fillId="9" borderId="51" xfId="0" applyFill="1" applyBorder="1"/>
    <xf numFmtId="0" fontId="0" fillId="9" borderId="52" xfId="0" applyFill="1" applyBorder="1"/>
    <xf numFmtId="0" fontId="2" fillId="5" borderId="50" xfId="0" applyFont="1" applyFill="1" applyBorder="1"/>
    <xf numFmtId="4" fontId="16" fillId="5" borderId="0" xfId="0" applyNumberFormat="1" applyFont="1" applyFill="1" applyBorder="1" applyAlignment="1">
      <alignment horizontal="right" vertical="center" wrapText="1"/>
    </xf>
    <xf numFmtId="4" fontId="8" fillId="0" borderId="53" xfId="0" applyNumberFormat="1" applyFont="1" applyBorder="1" applyAlignment="1">
      <alignment horizontal="right" vertical="center" wrapText="1"/>
    </xf>
    <xf numFmtId="4" fontId="10" fillId="7" borderId="53" xfId="0" applyNumberFormat="1" applyFont="1" applyFill="1" applyBorder="1" applyAlignment="1">
      <alignment horizontal="right" vertical="center" wrapText="1"/>
    </xf>
    <xf numFmtId="4" fontId="16" fillId="5" borderId="54" xfId="0" applyNumberFormat="1" applyFont="1" applyFill="1" applyBorder="1" applyAlignment="1">
      <alignment horizontal="right" vertical="center" wrapText="1"/>
    </xf>
    <xf numFmtId="4" fontId="8" fillId="0" borderId="55" xfId="0" applyNumberFormat="1" applyFont="1" applyBorder="1" applyAlignment="1">
      <alignment horizontal="right" vertical="center" wrapText="1"/>
    </xf>
    <xf numFmtId="4" fontId="10" fillId="7" borderId="55" xfId="0" applyNumberFormat="1" applyFont="1" applyFill="1" applyBorder="1" applyAlignment="1">
      <alignment horizontal="right" vertical="center" wrapText="1"/>
    </xf>
    <xf numFmtId="4" fontId="9" fillId="0" borderId="55" xfId="0" applyNumberFormat="1" applyFont="1" applyBorder="1" applyAlignment="1">
      <alignment horizontal="right" vertical="center" wrapText="1"/>
    </xf>
    <xf numFmtId="4" fontId="11" fillId="0" borderId="55" xfId="0" applyNumberFormat="1" applyFont="1" applyBorder="1" applyAlignment="1">
      <alignment horizontal="right" vertical="center" wrapText="1"/>
    </xf>
    <xf numFmtId="4" fontId="9" fillId="0" borderId="56" xfId="0" applyNumberFormat="1" applyFont="1" applyBorder="1" applyAlignment="1">
      <alignment horizontal="right" vertical="center" wrapText="1"/>
    </xf>
    <xf numFmtId="4" fontId="9" fillId="0" borderId="53" xfId="0" applyNumberFormat="1" applyFont="1" applyBorder="1" applyAlignment="1">
      <alignment horizontal="right" vertical="center" wrapText="1"/>
    </xf>
    <xf numFmtId="4" fontId="11" fillId="0" borderId="53" xfId="0" applyNumberFormat="1" applyFont="1" applyBorder="1" applyAlignment="1">
      <alignment horizontal="right" vertical="center" wrapText="1"/>
    </xf>
    <xf numFmtId="4" fontId="16" fillId="5" borderId="57" xfId="0" applyNumberFormat="1" applyFont="1" applyFill="1" applyBorder="1" applyAlignment="1">
      <alignment horizontal="right" vertical="center" wrapText="1"/>
    </xf>
    <xf numFmtId="4" fontId="8" fillId="0" borderId="58" xfId="0" applyNumberFormat="1" applyFont="1" applyBorder="1" applyAlignment="1">
      <alignment horizontal="right" vertical="center" wrapText="1"/>
    </xf>
    <xf numFmtId="4" fontId="10" fillId="7" borderId="58" xfId="0" applyNumberFormat="1" applyFont="1" applyFill="1" applyBorder="1" applyAlignment="1">
      <alignment horizontal="right" vertical="center" wrapText="1"/>
    </xf>
    <xf numFmtId="4" fontId="9" fillId="9" borderId="58" xfId="0" applyNumberFormat="1" applyFont="1" applyFill="1" applyBorder="1" applyAlignment="1">
      <alignment horizontal="right" vertical="center" wrapText="1"/>
    </xf>
    <xf numFmtId="4" fontId="11" fillId="9" borderId="58" xfId="0" applyNumberFormat="1" applyFont="1" applyFill="1" applyBorder="1" applyAlignment="1">
      <alignment horizontal="right" vertical="center" wrapText="1"/>
    </xf>
    <xf numFmtId="4" fontId="11" fillId="9" borderId="60" xfId="0" applyNumberFormat="1" applyFont="1" applyFill="1" applyBorder="1" applyAlignment="1">
      <alignment horizontal="right" vertical="center" wrapText="1"/>
    </xf>
    <xf numFmtId="4" fontId="9" fillId="9" borderId="61" xfId="0" applyNumberFormat="1" applyFont="1" applyFill="1" applyBorder="1" applyAlignment="1">
      <alignment horizontal="right" vertical="center" wrapText="1"/>
    </xf>
    <xf numFmtId="4" fontId="11" fillId="9" borderId="61" xfId="0" applyNumberFormat="1" applyFont="1" applyFill="1" applyBorder="1" applyAlignment="1">
      <alignment horizontal="right" vertical="center" wrapText="1"/>
    </xf>
    <xf numFmtId="4" fontId="10" fillId="7" borderId="61" xfId="0" applyNumberFormat="1" applyFont="1" applyFill="1" applyBorder="1" applyAlignment="1">
      <alignment horizontal="right" vertical="center" wrapText="1"/>
    </xf>
    <xf numFmtId="4" fontId="20" fillId="5" borderId="53" xfId="0" applyNumberFormat="1" applyFont="1" applyFill="1" applyBorder="1" applyAlignment="1">
      <alignment horizontal="right" vertical="center" wrapText="1"/>
    </xf>
    <xf numFmtId="4" fontId="20" fillId="5" borderId="58" xfId="0" applyNumberFormat="1" applyFont="1" applyFill="1" applyBorder="1" applyAlignment="1">
      <alignment horizontal="right" vertical="center" wrapText="1"/>
    </xf>
    <xf numFmtId="4" fontId="11" fillId="0" borderId="58" xfId="0" applyNumberFormat="1" applyFont="1" applyBorder="1" applyAlignment="1">
      <alignment horizontal="right" vertical="center" wrapText="1"/>
    </xf>
    <xf numFmtId="4" fontId="20" fillId="5" borderId="55" xfId="0" applyNumberFormat="1" applyFont="1" applyFill="1" applyBorder="1" applyAlignment="1">
      <alignment horizontal="right" vertical="center" wrapText="1"/>
    </xf>
    <xf numFmtId="4" fontId="11" fillId="0" borderId="56" xfId="0" applyNumberFormat="1" applyFont="1" applyBorder="1" applyAlignment="1">
      <alignment horizontal="right" vertical="center" wrapText="1"/>
    </xf>
    <xf numFmtId="4" fontId="20" fillId="5" borderId="61" xfId="0" applyNumberFormat="1" applyFont="1" applyFill="1" applyBorder="1" applyAlignment="1">
      <alignment horizontal="right" vertical="center" wrapText="1"/>
    </xf>
    <xf numFmtId="4" fontId="11" fillId="0" borderId="59" xfId="0" applyNumberFormat="1" applyFont="1" applyBorder="1" applyAlignment="1">
      <alignment horizontal="right" vertical="center" wrapText="1"/>
    </xf>
    <xf numFmtId="4" fontId="25" fillId="8" borderId="62" xfId="0" applyNumberFormat="1" applyFont="1" applyFill="1" applyBorder="1" applyAlignment="1">
      <alignment horizontal="right" vertical="center" wrapText="1"/>
    </xf>
    <xf numFmtId="4" fontId="25" fillId="8" borderId="63" xfId="0" applyNumberFormat="1" applyFont="1" applyFill="1" applyBorder="1" applyAlignment="1">
      <alignment horizontal="right" vertical="center" wrapText="1"/>
    </xf>
    <xf numFmtId="4" fontId="26" fillId="8" borderId="64" xfId="0" applyNumberFormat="1" applyFont="1" applyFill="1" applyBorder="1" applyAlignment="1">
      <alignment horizontal="right" vertical="center" wrapText="1"/>
    </xf>
    <xf numFmtId="4" fontId="26" fillId="8" borderId="63" xfId="0" applyNumberFormat="1" applyFont="1" applyFill="1" applyBorder="1" applyAlignment="1">
      <alignment horizontal="right" vertical="center" wrapText="1"/>
    </xf>
    <xf numFmtId="4" fontId="9" fillId="0" borderId="66" xfId="0" applyNumberFormat="1" applyFont="1" applyBorder="1" applyAlignment="1">
      <alignment horizontal="right" vertical="center" wrapText="1"/>
    </xf>
    <xf numFmtId="0" fontId="10" fillId="4" borderId="67" xfId="0" applyNumberFormat="1" applyFont="1" applyFill="1" applyBorder="1" applyAlignment="1">
      <alignment horizontal="center" vertical="center" wrapText="1"/>
    </xf>
    <xf numFmtId="0" fontId="14" fillId="4" borderId="67" xfId="0" applyNumberFormat="1" applyFont="1" applyFill="1" applyBorder="1" applyAlignment="1">
      <alignment horizontal="center" vertical="center" wrapText="1"/>
    </xf>
    <xf numFmtId="0" fontId="15" fillId="4" borderId="68" xfId="0" applyNumberFormat="1" applyFont="1" applyFill="1" applyBorder="1" applyAlignment="1">
      <alignment horizontal="center" vertical="center" wrapText="1"/>
    </xf>
    <xf numFmtId="4" fontId="16" fillId="5" borderId="69" xfId="0" applyNumberFormat="1" applyFont="1" applyFill="1" applyBorder="1" applyAlignment="1">
      <alignment horizontal="right" vertical="center" wrapText="1"/>
    </xf>
    <xf numFmtId="0" fontId="9" fillId="6" borderId="70" xfId="0" applyNumberFormat="1" applyFont="1" applyFill="1" applyBorder="1" applyAlignment="1">
      <alignment horizontal="center" vertical="center" wrapText="1"/>
    </xf>
    <xf numFmtId="0" fontId="5" fillId="4" borderId="71" xfId="0" applyNumberFormat="1" applyFont="1" applyFill="1" applyBorder="1" applyAlignment="1">
      <alignment horizontal="center" wrapText="1"/>
    </xf>
    <xf numFmtId="0" fontId="18" fillId="4" borderId="72" xfId="0" applyNumberFormat="1" applyFont="1" applyFill="1" applyBorder="1" applyAlignment="1">
      <alignment horizontal="center" wrapText="1"/>
    </xf>
    <xf numFmtId="0" fontId="11" fillId="6" borderId="74" xfId="0" applyNumberFormat="1" applyFont="1" applyFill="1" applyBorder="1" applyAlignment="1">
      <alignment horizontal="center" vertical="center" wrapText="1"/>
    </xf>
    <xf numFmtId="4" fontId="25" fillId="8" borderId="2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4" fontId="28" fillId="0" borderId="0" xfId="0" applyNumberFormat="1" applyFont="1"/>
    <xf numFmtId="4" fontId="27" fillId="0" borderId="0" xfId="0" applyNumberFormat="1" applyFont="1"/>
    <xf numFmtId="4" fontId="29" fillId="0" borderId="0" xfId="0" applyNumberFormat="1" applyFont="1"/>
    <xf numFmtId="0" fontId="32" fillId="0" borderId="0" xfId="0" applyFont="1" applyBorder="1" applyAlignment="1" applyProtection="1">
      <alignment horizontal="left" vertical="top" wrapText="1"/>
    </xf>
    <xf numFmtId="0" fontId="33" fillId="0" borderId="0" xfId="0" applyFont="1" applyBorder="1" applyAlignment="1" applyProtection="1">
      <alignment horizontal="right" vertical="center" wrapText="1"/>
    </xf>
    <xf numFmtId="0" fontId="34" fillId="0" borderId="77" xfId="0" applyFont="1" applyBorder="1" applyAlignment="1" applyProtection="1">
      <alignment horizontal="center" vertical="center" wrapText="1"/>
    </xf>
    <xf numFmtId="0" fontId="34" fillId="0" borderId="78" xfId="0" applyFont="1" applyBorder="1" applyAlignment="1" applyProtection="1">
      <alignment horizontal="center" vertical="center" wrapText="1"/>
    </xf>
    <xf numFmtId="0" fontId="35" fillId="0" borderId="79" xfId="0" applyFont="1" applyBorder="1" applyAlignment="1" applyProtection="1">
      <alignment horizontal="left" vertical="center" wrapText="1"/>
    </xf>
    <xf numFmtId="0" fontId="35" fillId="0" borderId="80" xfId="0" applyFont="1" applyBorder="1" applyAlignment="1" applyProtection="1">
      <alignment horizontal="right" vertical="center" wrapText="1"/>
    </xf>
    <xf numFmtId="0" fontId="35" fillId="0" borderId="81" xfId="0" applyFont="1" applyBorder="1" applyAlignment="1" applyProtection="1">
      <alignment horizontal="right" vertical="center" wrapText="1"/>
    </xf>
    <xf numFmtId="0" fontId="36" fillId="0" borderId="79" xfId="0" applyFont="1" applyBorder="1" applyAlignment="1" applyProtection="1">
      <alignment horizontal="left" vertical="center" wrapText="1"/>
    </xf>
    <xf numFmtId="0" fontId="36" fillId="0" borderId="80" xfId="0" applyFont="1" applyBorder="1" applyAlignment="1" applyProtection="1">
      <alignment horizontal="right" vertical="center" wrapText="1"/>
    </xf>
    <xf numFmtId="0" fontId="36" fillId="0" borderId="81" xfId="0" applyFont="1" applyBorder="1" applyAlignment="1" applyProtection="1">
      <alignment horizontal="right" vertical="center" wrapText="1"/>
    </xf>
    <xf numFmtId="0" fontId="32" fillId="0" borderId="79" xfId="0" applyFont="1" applyBorder="1" applyAlignment="1" applyProtection="1">
      <alignment horizontal="left" vertical="top" wrapText="1"/>
    </xf>
    <xf numFmtId="0" fontId="32" fillId="0" borderId="80" xfId="0" applyFont="1" applyBorder="1" applyAlignment="1" applyProtection="1">
      <alignment horizontal="right" vertical="center" wrapText="1"/>
    </xf>
    <xf numFmtId="0" fontId="37" fillId="0" borderId="81" xfId="0" applyFont="1" applyBorder="1" applyAlignment="1" applyProtection="1">
      <alignment horizontal="right" vertical="center" wrapText="1"/>
    </xf>
    <xf numFmtId="0" fontId="0" fillId="0" borderId="0" xfId="0" applyBorder="1"/>
    <xf numFmtId="0" fontId="41" fillId="10" borderId="86" xfId="0" applyFont="1" applyFill="1" applyBorder="1" applyAlignment="1">
      <alignment horizontal="center"/>
    </xf>
    <xf numFmtId="0" fontId="41" fillId="10" borderId="91" xfId="0" applyFont="1" applyFill="1" applyBorder="1" applyAlignment="1">
      <alignment horizontal="center"/>
    </xf>
    <xf numFmtId="0" fontId="41" fillId="10" borderId="95" xfId="0" applyFont="1" applyFill="1" applyBorder="1" applyAlignment="1">
      <alignment horizontal="center"/>
    </xf>
    <xf numFmtId="0" fontId="41" fillId="0" borderId="91" xfId="0" applyFont="1" applyBorder="1" applyAlignment="1">
      <alignment horizontal="center"/>
    </xf>
    <xf numFmtId="0" fontId="35" fillId="0" borderId="100" xfId="0" applyFont="1" applyBorder="1" applyAlignment="1" applyProtection="1">
      <alignment horizontal="left" vertical="center" wrapText="1"/>
    </xf>
    <xf numFmtId="0" fontId="36" fillId="0" borderId="100" xfId="0" applyFont="1" applyBorder="1" applyAlignment="1" applyProtection="1">
      <alignment horizontal="left" vertical="center" wrapText="1"/>
    </xf>
    <xf numFmtId="0" fontId="32" fillId="0" borderId="100" xfId="0" applyFont="1" applyBorder="1" applyAlignment="1" applyProtection="1">
      <alignment horizontal="left" vertical="top" wrapText="1"/>
    </xf>
    <xf numFmtId="0" fontId="35" fillId="0" borderId="0" xfId="0" applyFont="1" applyBorder="1" applyAlignment="1" applyProtection="1">
      <alignment horizontal="right" vertical="center" wrapText="1"/>
    </xf>
    <xf numFmtId="0" fontId="32" fillId="0" borderId="0" xfId="0" applyFont="1" applyBorder="1" applyAlignment="1" applyProtection="1">
      <alignment horizontal="right" vertical="center" wrapText="1"/>
    </xf>
    <xf numFmtId="0" fontId="37" fillId="0" borderId="0" xfId="0" applyFont="1" applyBorder="1" applyAlignment="1" applyProtection="1">
      <alignment horizontal="right" vertical="center" wrapText="1"/>
    </xf>
    <xf numFmtId="0" fontId="43" fillId="0" borderId="0" xfId="0" applyFont="1" applyBorder="1" applyAlignment="1" applyProtection="1">
      <alignment horizontal="right" vertical="center" wrapText="1"/>
    </xf>
    <xf numFmtId="0" fontId="44" fillId="0" borderId="0" xfId="0" applyFont="1" applyBorder="1" applyAlignment="1" applyProtection="1">
      <alignment horizontal="right" vertical="center" wrapText="1"/>
    </xf>
    <xf numFmtId="0" fontId="0" fillId="0" borderId="33" xfId="0" applyBorder="1"/>
    <xf numFmtId="0" fontId="36" fillId="0" borderId="101" xfId="0" applyFont="1" applyBorder="1" applyAlignment="1" applyProtection="1">
      <alignment horizontal="right" vertical="center" wrapText="1"/>
    </xf>
    <xf numFmtId="0" fontId="27" fillId="0" borderId="0" xfId="0" applyFont="1"/>
    <xf numFmtId="0" fontId="40" fillId="4" borderId="84" xfId="0" applyFont="1" applyFill="1" applyBorder="1" applyAlignment="1">
      <alignment horizontal="center" vertical="center" wrapText="1"/>
    </xf>
    <xf numFmtId="0" fontId="40" fillId="4" borderId="85" xfId="0" applyFont="1" applyFill="1" applyBorder="1" applyAlignment="1">
      <alignment horizontal="center" vertical="center" wrapText="1"/>
    </xf>
    <xf numFmtId="0" fontId="45" fillId="4" borderId="88" xfId="0" applyFont="1" applyFill="1" applyBorder="1" applyAlignment="1">
      <alignment horizontal="center" vertical="center" wrapText="1"/>
    </xf>
    <xf numFmtId="0" fontId="46" fillId="4" borderId="3" xfId="0" applyFont="1" applyFill="1" applyBorder="1" applyAlignment="1">
      <alignment horizontal="center" vertical="center" wrapText="1"/>
    </xf>
    <xf numFmtId="0" fontId="46" fillId="4" borderId="89" xfId="0" applyFont="1" applyFill="1" applyBorder="1" applyAlignment="1">
      <alignment horizontal="center" vertical="center" wrapText="1"/>
    </xf>
    <xf numFmtId="0" fontId="45" fillId="4" borderId="107" xfId="0" applyFont="1" applyFill="1" applyBorder="1" applyAlignment="1">
      <alignment horizontal="center" vertical="center" wrapText="1"/>
    </xf>
    <xf numFmtId="0" fontId="46" fillId="4" borderId="17" xfId="0" applyFont="1" applyFill="1" applyBorder="1" applyAlignment="1">
      <alignment horizontal="center" vertical="center" wrapText="1"/>
    </xf>
    <xf numFmtId="0" fontId="46" fillId="4" borderId="35" xfId="0" applyFont="1" applyFill="1" applyBorder="1" applyAlignment="1">
      <alignment horizontal="center" vertical="center" wrapText="1"/>
    </xf>
    <xf numFmtId="0" fontId="42" fillId="5" borderId="110" xfId="0" applyFont="1" applyFill="1" applyBorder="1"/>
    <xf numFmtId="0" fontId="10" fillId="5" borderId="111" xfId="0" applyFont="1" applyFill="1" applyBorder="1" applyAlignment="1">
      <alignment horizontal="right"/>
    </xf>
    <xf numFmtId="0" fontId="10" fillId="5" borderId="109" xfId="0" applyFont="1" applyFill="1" applyBorder="1" applyAlignment="1">
      <alignment horizontal="right"/>
    </xf>
    <xf numFmtId="0" fontId="10" fillId="5" borderId="106" xfId="0" applyFont="1" applyFill="1" applyBorder="1" applyAlignment="1">
      <alignment horizontal="right"/>
    </xf>
    <xf numFmtId="0" fontId="10" fillId="5" borderId="94" xfId="0" applyFont="1" applyFill="1" applyBorder="1" applyAlignment="1">
      <alignment horizontal="right"/>
    </xf>
    <xf numFmtId="0" fontId="49" fillId="5" borderId="109" xfId="0" applyFont="1" applyFill="1" applyBorder="1"/>
    <xf numFmtId="0" fontId="49" fillId="5" borderId="94" xfId="0" applyFont="1" applyFill="1" applyBorder="1"/>
    <xf numFmtId="0" fontId="49" fillId="5" borderId="106" xfId="0" applyFont="1" applyFill="1" applyBorder="1"/>
    <xf numFmtId="0" fontId="42" fillId="3" borderId="103" xfId="0" applyFont="1" applyFill="1" applyBorder="1" applyAlignment="1">
      <alignment vertical="center"/>
    </xf>
    <xf numFmtId="0" fontId="9" fillId="3" borderId="93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104" xfId="0" applyFont="1" applyFill="1" applyBorder="1" applyAlignment="1">
      <alignment horizontal="right" vertical="center"/>
    </xf>
    <xf numFmtId="0" fontId="9" fillId="3" borderId="105" xfId="0" applyFont="1" applyFill="1" applyBorder="1" applyAlignment="1">
      <alignment horizontal="right" vertical="center"/>
    </xf>
    <xf numFmtId="0" fontId="47" fillId="3" borderId="2" xfId="0" applyFont="1" applyFill="1" applyBorder="1" applyAlignment="1">
      <alignment vertical="center"/>
    </xf>
    <xf numFmtId="0" fontId="47" fillId="3" borderId="104" xfId="0" applyFont="1" applyFill="1" applyBorder="1" applyAlignment="1">
      <alignment vertical="center"/>
    </xf>
    <xf numFmtId="0" fontId="47" fillId="3" borderId="105" xfId="0" applyFont="1" applyFill="1" applyBorder="1" applyAlignment="1">
      <alignment vertical="center"/>
    </xf>
    <xf numFmtId="0" fontId="9" fillId="3" borderId="92" xfId="0" applyFont="1" applyFill="1" applyBorder="1" applyAlignment="1">
      <alignment vertical="center"/>
    </xf>
    <xf numFmtId="0" fontId="50" fillId="3" borderId="2" xfId="0" applyFont="1" applyFill="1" applyBorder="1" applyAlignment="1">
      <alignment horizontal="right" vertical="center"/>
    </xf>
    <xf numFmtId="0" fontId="50" fillId="3" borderId="96" xfId="0" applyFont="1" applyFill="1" applyBorder="1" applyAlignment="1">
      <alignment horizontal="right" vertical="center"/>
    </xf>
    <xf numFmtId="0" fontId="50" fillId="3" borderId="97" xfId="0" applyFont="1" applyFill="1" applyBorder="1" applyAlignment="1">
      <alignment horizontal="right" vertical="center"/>
    </xf>
    <xf numFmtId="0" fontId="9" fillId="3" borderId="108" xfId="0" applyFont="1" applyFill="1" applyBorder="1" applyAlignment="1">
      <alignment horizontal="right" vertical="center"/>
    </xf>
    <xf numFmtId="0" fontId="50" fillId="3" borderId="1" xfId="0" applyFont="1" applyFill="1" applyBorder="1" applyAlignment="1">
      <alignment horizontal="right" vertical="center"/>
    </xf>
    <xf numFmtId="0" fontId="50" fillId="3" borderId="98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/>
    </xf>
    <xf numFmtId="0" fontId="0" fillId="3" borderId="98" xfId="0" applyFont="1" applyFill="1" applyBorder="1" applyAlignment="1">
      <alignment vertical="center"/>
    </xf>
    <xf numFmtId="0" fontId="0" fillId="0" borderId="97" xfId="0" applyFont="1" applyBorder="1" applyAlignment="1">
      <alignment vertical="center"/>
    </xf>
    <xf numFmtId="0" fontId="42" fillId="5" borderId="96" xfId="0" applyFont="1" applyFill="1" applyBorder="1" applyAlignment="1">
      <alignment vertical="center"/>
    </xf>
    <xf numFmtId="0" fontId="42" fillId="5" borderId="5" xfId="0" applyFont="1" applyFill="1" applyBorder="1" applyAlignment="1">
      <alignment horizontal="right" vertical="center"/>
    </xf>
    <xf numFmtId="0" fontId="42" fillId="5" borderId="1" xfId="0" applyFont="1" applyFill="1" applyBorder="1" applyAlignment="1">
      <alignment horizontal="right" vertical="center"/>
    </xf>
    <xf numFmtId="0" fontId="42" fillId="5" borderId="96" xfId="0" applyFont="1" applyFill="1" applyBorder="1" applyAlignment="1">
      <alignment horizontal="right" vertical="center"/>
    </xf>
    <xf numFmtId="0" fontId="42" fillId="5" borderId="97" xfId="0" applyFont="1" applyFill="1" applyBorder="1" applyAlignment="1">
      <alignment horizontal="right" vertical="center"/>
    </xf>
    <xf numFmtId="0" fontId="42" fillId="5" borderId="108" xfId="0" applyFont="1" applyFill="1" applyBorder="1" applyAlignment="1">
      <alignment horizontal="right" vertical="center"/>
    </xf>
    <xf numFmtId="0" fontId="49" fillId="5" borderId="1" xfId="0" applyFont="1" applyFill="1" applyBorder="1" applyAlignment="1">
      <alignment vertical="center"/>
    </xf>
    <xf numFmtId="0" fontId="49" fillId="5" borderId="98" xfId="0" applyFont="1" applyFill="1" applyBorder="1" applyAlignment="1">
      <alignment vertical="center"/>
    </xf>
    <xf numFmtId="0" fontId="49" fillId="5" borderId="97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right" vertical="center"/>
    </xf>
    <xf numFmtId="0" fontId="50" fillId="3" borderId="104" xfId="0" applyFont="1" applyFill="1" applyBorder="1" applyAlignment="1">
      <alignment horizontal="right" vertical="center"/>
    </xf>
    <xf numFmtId="0" fontId="50" fillId="3" borderId="105" xfId="0" applyFont="1" applyFill="1" applyBorder="1" applyAlignment="1">
      <alignment horizontal="right" vertical="center"/>
    </xf>
    <xf numFmtId="0" fontId="50" fillId="3" borderId="8" xfId="0" applyFont="1" applyFill="1" applyBorder="1" applyAlignment="1">
      <alignment horizontal="right" vertical="center"/>
    </xf>
    <xf numFmtId="0" fontId="50" fillId="3" borderId="93" xfId="0" applyFont="1" applyFill="1" applyBorder="1" applyAlignment="1">
      <alignment horizontal="right" vertical="center"/>
    </xf>
    <xf numFmtId="0" fontId="0" fillId="3" borderId="2" xfId="0" applyFont="1" applyFill="1" applyBorder="1" applyAlignment="1">
      <alignment vertical="center"/>
    </xf>
    <xf numFmtId="0" fontId="0" fillId="3" borderId="104" xfId="0" applyFont="1" applyFill="1" applyBorder="1" applyAlignment="1">
      <alignment vertical="center"/>
    </xf>
    <xf numFmtId="0" fontId="0" fillId="3" borderId="105" xfId="0" applyFont="1" applyFill="1" applyBorder="1" applyAlignment="1">
      <alignment vertical="center"/>
    </xf>
    <xf numFmtId="0" fontId="9" fillId="0" borderId="92" xfId="0" applyFont="1" applyBorder="1" applyAlignment="1">
      <alignment vertical="center"/>
    </xf>
    <xf numFmtId="0" fontId="9" fillId="0" borderId="102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9" fillId="0" borderId="113" xfId="0" applyFont="1" applyBorder="1" applyAlignment="1">
      <alignment horizontal="right" vertical="center"/>
    </xf>
    <xf numFmtId="0" fontId="47" fillId="0" borderId="112" xfId="0" applyFont="1" applyBorder="1" applyAlignment="1">
      <alignment horizontal="right" vertical="center"/>
    </xf>
    <xf numFmtId="0" fontId="47" fillId="0" borderId="99" xfId="0" applyFont="1" applyBorder="1" applyAlignment="1">
      <alignment horizontal="right" vertical="center"/>
    </xf>
    <xf numFmtId="0" fontId="47" fillId="0" borderId="114" xfId="0" applyFont="1" applyBorder="1" applyAlignment="1">
      <alignment horizontal="right" vertical="center"/>
    </xf>
    <xf numFmtId="0" fontId="9" fillId="0" borderId="112" xfId="0" applyFont="1" applyBorder="1" applyAlignment="1">
      <alignment horizontal="right" vertical="center"/>
    </xf>
    <xf numFmtId="0" fontId="47" fillId="0" borderId="99" xfId="0" applyFont="1" applyBorder="1" applyAlignment="1">
      <alignment vertical="center"/>
    </xf>
    <xf numFmtId="0" fontId="47" fillId="0" borderId="34" xfId="0" applyFont="1" applyBorder="1" applyAlignment="1">
      <alignment vertical="center"/>
    </xf>
    <xf numFmtId="0" fontId="47" fillId="0" borderId="38" xfId="0" applyFont="1" applyBorder="1" applyAlignment="1">
      <alignment vertical="center"/>
    </xf>
    <xf numFmtId="0" fontId="42" fillId="8" borderId="87" xfId="0" applyFont="1" applyFill="1" applyBorder="1" applyAlignment="1">
      <alignment vertical="center"/>
    </xf>
    <xf numFmtId="0" fontId="42" fillId="8" borderId="88" xfId="0" applyFont="1" applyFill="1" applyBorder="1" applyAlignment="1">
      <alignment horizontal="right" vertical="center"/>
    </xf>
    <xf numFmtId="0" fontId="42" fillId="8" borderId="3" xfId="0" applyFont="1" applyFill="1" applyBorder="1" applyAlignment="1">
      <alignment horizontal="right" vertical="center"/>
    </xf>
    <xf numFmtId="0" fontId="42" fillId="8" borderId="89" xfId="0" applyFont="1" applyFill="1" applyBorder="1" applyAlignment="1">
      <alignment horizontal="right" vertical="center"/>
    </xf>
    <xf numFmtId="0" fontId="42" fillId="8" borderId="90" xfId="0" applyFont="1" applyFill="1" applyBorder="1" applyAlignment="1">
      <alignment horizontal="right" vertical="center"/>
    </xf>
    <xf numFmtId="0" fontId="5" fillId="8" borderId="3" xfId="0" applyFont="1" applyFill="1" applyBorder="1" applyAlignment="1">
      <alignment vertical="center"/>
    </xf>
    <xf numFmtId="0" fontId="5" fillId="8" borderId="89" xfId="0" applyFont="1" applyFill="1" applyBorder="1" applyAlignment="1">
      <alignment vertical="center"/>
    </xf>
    <xf numFmtId="0" fontId="5" fillId="8" borderId="38" xfId="0" applyFont="1" applyFill="1" applyBorder="1" applyAlignment="1">
      <alignment vertical="center"/>
    </xf>
    <xf numFmtId="0" fontId="41" fillId="10" borderId="86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vertical="center"/>
    </xf>
    <xf numFmtId="2" fontId="4" fillId="4" borderId="13" xfId="0" applyNumberFormat="1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4" fontId="9" fillId="3" borderId="61" xfId="0" applyNumberFormat="1" applyFont="1" applyFill="1" applyBorder="1" applyAlignment="1">
      <alignment horizontal="right" vertical="center" wrapText="1"/>
    </xf>
    <xf numFmtId="164" fontId="9" fillId="0" borderId="116" xfId="0" applyNumberFormat="1" applyFont="1" applyBorder="1" applyAlignment="1">
      <alignment horizontal="right" vertical="center" wrapText="1"/>
    </xf>
    <xf numFmtId="164" fontId="10" fillId="7" borderId="116" xfId="0" applyNumberFormat="1" applyFont="1" applyFill="1" applyBorder="1" applyAlignment="1">
      <alignment horizontal="right" vertical="center" wrapText="1"/>
    </xf>
    <xf numFmtId="2" fontId="9" fillId="0" borderId="116" xfId="0" applyNumberFormat="1" applyFont="1" applyBorder="1" applyAlignment="1">
      <alignment horizontal="right" vertical="center" wrapText="1"/>
    </xf>
    <xf numFmtId="2" fontId="9" fillId="0" borderId="115" xfId="0" applyNumberFormat="1" applyFont="1" applyBorder="1" applyAlignment="1">
      <alignment horizontal="right" vertical="center" wrapText="1"/>
    </xf>
    <xf numFmtId="4" fontId="9" fillId="0" borderId="116" xfId="0" applyNumberFormat="1" applyFont="1" applyBorder="1" applyAlignment="1">
      <alignment horizontal="right" vertical="center" wrapText="1"/>
    </xf>
    <xf numFmtId="4" fontId="9" fillId="0" borderId="115" xfId="0" applyNumberFormat="1" applyFont="1" applyBorder="1" applyAlignment="1">
      <alignment horizontal="right" vertical="center" wrapText="1"/>
    </xf>
    <xf numFmtId="4" fontId="9" fillId="0" borderId="61" xfId="0" applyNumberFormat="1" applyFont="1" applyBorder="1" applyAlignment="1">
      <alignment horizontal="right" vertical="center" wrapText="1"/>
    </xf>
    <xf numFmtId="4" fontId="9" fillId="0" borderId="60" xfId="0" applyNumberFormat="1" applyFont="1" applyBorder="1" applyAlignment="1">
      <alignment horizontal="right" vertical="center" wrapText="1"/>
    </xf>
    <xf numFmtId="4" fontId="11" fillId="0" borderId="61" xfId="0" applyNumberFormat="1" applyFont="1" applyBorder="1" applyAlignment="1">
      <alignment horizontal="right" vertical="center" wrapText="1"/>
    </xf>
    <xf numFmtId="4" fontId="10" fillId="7" borderId="117" xfId="0" applyNumberFormat="1" applyFont="1" applyFill="1" applyBorder="1" applyAlignment="1">
      <alignment horizontal="right" vertical="center" wrapText="1"/>
    </xf>
    <xf numFmtId="0" fontId="9" fillId="3" borderId="30" xfId="0" applyNumberFormat="1" applyFont="1" applyFill="1" applyBorder="1" applyAlignment="1">
      <alignment horizontal="center" vertical="center" wrapText="1"/>
    </xf>
    <xf numFmtId="0" fontId="9" fillId="3" borderId="30" xfId="0" applyNumberFormat="1" applyFont="1" applyFill="1" applyBorder="1" applyAlignment="1">
      <alignment horizontal="left" vertical="center" wrapText="1"/>
    </xf>
    <xf numFmtId="164" fontId="9" fillId="3" borderId="30" xfId="0" applyNumberFormat="1" applyFont="1" applyFill="1" applyBorder="1" applyAlignment="1">
      <alignment horizontal="right" vertical="center" wrapText="1"/>
    </xf>
    <xf numFmtId="4" fontId="9" fillId="3" borderId="53" xfId="0" applyNumberFormat="1" applyFont="1" applyFill="1" applyBorder="1" applyAlignment="1">
      <alignment horizontal="right" vertical="center" wrapText="1"/>
    </xf>
    <xf numFmtId="4" fontId="9" fillId="3" borderId="55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/>
    <xf numFmtId="0" fontId="0" fillId="0" borderId="119" xfId="0" applyBorder="1"/>
    <xf numFmtId="0" fontId="0" fillId="0" borderId="118" xfId="0" applyBorder="1"/>
    <xf numFmtId="0" fontId="0" fillId="0" borderId="109" xfId="0" applyBorder="1"/>
    <xf numFmtId="0" fontId="0" fillId="0" borderId="120" xfId="0" applyBorder="1"/>
    <xf numFmtId="0" fontId="0" fillId="3" borderId="24" xfId="0" applyFill="1" applyBorder="1" applyAlignment="1"/>
    <xf numFmtId="0" fontId="53" fillId="6" borderId="70" xfId="0" applyNumberFormat="1" applyFont="1" applyFill="1" applyBorder="1" applyAlignment="1">
      <alignment horizontal="center" vertical="center" wrapText="1"/>
    </xf>
    <xf numFmtId="0" fontId="53" fillId="6" borderId="74" xfId="0" applyNumberFormat="1" applyFont="1" applyFill="1" applyBorder="1" applyAlignment="1">
      <alignment horizontal="center" vertical="center" wrapText="1"/>
    </xf>
    <xf numFmtId="3" fontId="53" fillId="6" borderId="74" xfId="0" applyNumberFormat="1" applyFont="1" applyFill="1" applyBorder="1" applyAlignment="1">
      <alignment horizontal="center" vertical="center" wrapText="1"/>
    </xf>
    <xf numFmtId="3" fontId="53" fillId="3" borderId="74" xfId="0" applyNumberFormat="1" applyFont="1" applyFill="1" applyBorder="1" applyAlignment="1">
      <alignment horizontal="center" vertical="center" wrapText="1"/>
    </xf>
    <xf numFmtId="3" fontId="53" fillId="6" borderId="73" xfId="0" applyNumberFormat="1" applyFont="1" applyFill="1" applyBorder="1" applyAlignment="1">
      <alignment horizontal="center" vertical="center" wrapText="1"/>
    </xf>
    <xf numFmtId="0" fontId="0" fillId="3" borderId="50" xfId="0" applyFont="1" applyFill="1" applyBorder="1"/>
    <xf numFmtId="0" fontId="0" fillId="3" borderId="50" xfId="0" applyFill="1" applyBorder="1"/>
    <xf numFmtId="0" fontId="0" fillId="3" borderId="51" xfId="0" applyFill="1" applyBorder="1"/>
    <xf numFmtId="0" fontId="0" fillId="3" borderId="52" xfId="0" applyFill="1" applyBorder="1"/>
    <xf numFmtId="0" fontId="0" fillId="3" borderId="49" xfId="0" applyFill="1" applyBorder="1"/>
    <xf numFmtId="49" fontId="1" fillId="0" borderId="0" xfId="0" applyNumberFormat="1" applyFont="1" applyAlignment="1">
      <alignment horizontal="right"/>
    </xf>
    <xf numFmtId="0" fontId="51" fillId="0" borderId="25" xfId="0" applyFont="1" applyBorder="1" applyAlignment="1">
      <alignment horizontal="left"/>
    </xf>
    <xf numFmtId="3" fontId="9" fillId="3" borderId="93" xfId="0" applyNumberFormat="1" applyFont="1" applyFill="1" applyBorder="1" applyAlignment="1">
      <alignment horizontal="right" vertical="center"/>
    </xf>
    <xf numFmtId="3" fontId="9" fillId="3" borderId="104" xfId="0" applyNumberFormat="1" applyFont="1" applyFill="1" applyBorder="1" applyAlignment="1">
      <alignment horizontal="right" vertical="center"/>
    </xf>
    <xf numFmtId="3" fontId="9" fillId="3" borderId="105" xfId="0" applyNumberFormat="1" applyFont="1" applyFill="1" applyBorder="1" applyAlignment="1">
      <alignment horizontal="right" vertical="center"/>
    </xf>
    <xf numFmtId="3" fontId="10" fillId="5" borderId="110" xfId="0" applyNumberFormat="1" applyFont="1" applyFill="1" applyBorder="1" applyAlignment="1">
      <alignment horizontal="right"/>
    </xf>
    <xf numFmtId="3" fontId="10" fillId="11" borderId="106" xfId="0" applyNumberFormat="1" applyFont="1" applyFill="1" applyBorder="1" applyAlignment="1">
      <alignment horizontal="right"/>
    </xf>
    <xf numFmtId="3" fontId="42" fillId="11" borderId="97" xfId="0" applyNumberFormat="1" applyFont="1" applyFill="1" applyBorder="1" applyAlignment="1">
      <alignment horizontal="right" vertical="center"/>
    </xf>
    <xf numFmtId="49" fontId="9" fillId="3" borderId="30" xfId="0" applyNumberFormat="1" applyFont="1" applyFill="1" applyBorder="1" applyAlignment="1">
      <alignment horizontal="center" vertical="center" wrapText="1"/>
    </xf>
    <xf numFmtId="164" fontId="9" fillId="3" borderId="115" xfId="0" applyNumberFormat="1" applyFont="1" applyFill="1" applyBorder="1" applyAlignment="1">
      <alignment horizontal="right" vertical="center" wrapText="1"/>
    </xf>
    <xf numFmtId="4" fontId="16" fillId="5" borderId="116" xfId="0" applyNumberFormat="1" applyFont="1" applyFill="1" applyBorder="1" applyAlignment="1">
      <alignment horizontal="right" vertical="center" wrapText="1"/>
    </xf>
    <xf numFmtId="4" fontId="9" fillId="0" borderId="121" xfId="0" applyNumberFormat="1" applyFont="1" applyBorder="1" applyAlignment="1">
      <alignment horizontal="right" vertical="center" wrapText="1"/>
    </xf>
    <xf numFmtId="4" fontId="9" fillId="3" borderId="117" xfId="0" applyNumberFormat="1" applyFont="1" applyFill="1" applyBorder="1" applyAlignment="1">
      <alignment horizontal="right" vertical="center" wrapText="1"/>
    </xf>
    <xf numFmtId="4" fontId="11" fillId="3" borderId="117" xfId="0" applyNumberFormat="1" applyFont="1" applyFill="1" applyBorder="1" applyAlignment="1">
      <alignment horizontal="right" vertical="center" wrapText="1"/>
    </xf>
    <xf numFmtId="4" fontId="11" fillId="3" borderId="122" xfId="0" applyNumberFormat="1" applyFont="1" applyFill="1" applyBorder="1" applyAlignment="1">
      <alignment horizontal="right" vertical="center" wrapText="1"/>
    </xf>
    <xf numFmtId="4" fontId="16" fillId="5" borderId="61" xfId="0" applyNumberFormat="1" applyFont="1" applyFill="1" applyBorder="1" applyAlignment="1">
      <alignment horizontal="right" vertical="center" wrapText="1"/>
    </xf>
    <xf numFmtId="4" fontId="16" fillId="5" borderId="117" xfId="0" applyNumberFormat="1" applyFont="1" applyFill="1" applyBorder="1" applyAlignment="1">
      <alignment horizontal="right" vertical="center" wrapText="1"/>
    </xf>
    <xf numFmtId="4" fontId="11" fillId="0" borderId="123" xfId="0" applyNumberFormat="1" applyFont="1" applyBorder="1" applyAlignment="1">
      <alignment horizontal="right" vertical="center" wrapText="1"/>
    </xf>
    <xf numFmtId="0" fontId="10" fillId="11" borderId="34" xfId="0" applyNumberFormat="1" applyFont="1" applyFill="1" applyBorder="1" applyAlignment="1">
      <alignment horizontal="center" vertical="center" wrapText="1"/>
    </xf>
    <xf numFmtId="0" fontId="14" fillId="11" borderId="34" xfId="0" applyNumberFormat="1" applyFont="1" applyFill="1" applyBorder="1" applyAlignment="1">
      <alignment horizontal="center" vertical="center" wrapText="1"/>
    </xf>
    <xf numFmtId="0" fontId="15" fillId="11" borderId="35" xfId="0" applyNumberFormat="1" applyFont="1" applyFill="1" applyBorder="1" applyAlignment="1">
      <alignment horizontal="center" vertical="center" wrapText="1"/>
    </xf>
    <xf numFmtId="4" fontId="26" fillId="11" borderId="46" xfId="0" applyNumberFormat="1" applyFont="1" applyFill="1" applyBorder="1" applyAlignment="1">
      <alignment horizontal="right" vertical="center" wrapText="1"/>
    </xf>
    <xf numFmtId="0" fontId="1" fillId="11" borderId="45" xfId="0" applyFont="1" applyFill="1" applyBorder="1" applyAlignment="1">
      <alignment horizontal="center" vertical="center"/>
    </xf>
    <xf numFmtId="0" fontId="1" fillId="11" borderId="46" xfId="0" applyFont="1" applyFill="1" applyBorder="1" applyAlignment="1">
      <alignment horizontal="center"/>
    </xf>
    <xf numFmtId="0" fontId="4" fillId="11" borderId="46" xfId="0" applyFont="1" applyFill="1" applyBorder="1" applyAlignment="1">
      <alignment vertical="center"/>
    </xf>
    <xf numFmtId="3" fontId="54" fillId="0" borderId="0" xfId="0" applyNumberFormat="1" applyFont="1"/>
    <xf numFmtId="3" fontId="50" fillId="3" borderId="97" xfId="0" applyNumberFormat="1" applyFont="1" applyFill="1" applyBorder="1" applyAlignment="1">
      <alignment horizontal="right" vertical="center"/>
    </xf>
    <xf numFmtId="3" fontId="50" fillId="3" borderId="105" xfId="0" applyNumberFormat="1" applyFont="1" applyFill="1" applyBorder="1" applyAlignment="1">
      <alignment horizontal="right" vertical="center"/>
    </xf>
    <xf numFmtId="3" fontId="9" fillId="0" borderId="113" xfId="0" applyNumberFormat="1" applyFont="1" applyBorder="1" applyAlignment="1">
      <alignment horizontal="right" vertical="center"/>
    </xf>
    <xf numFmtId="3" fontId="9" fillId="3" borderId="108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2" fillId="5" borderId="2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0" borderId="0" xfId="0" applyFont="1" applyAlignment="1">
      <alignment horizontal="center" vertical="top"/>
    </xf>
    <xf numFmtId="0" fontId="4" fillId="4" borderId="2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1" fillId="4" borderId="71" xfId="0" applyNumberFormat="1" applyFont="1" applyFill="1" applyBorder="1" applyAlignment="1">
      <alignment horizontal="left" vertical="center" wrapText="1"/>
    </xf>
    <xf numFmtId="0" fontId="22" fillId="4" borderId="33" xfId="0" applyNumberFormat="1" applyFont="1" applyFill="1" applyBorder="1" applyAlignment="1">
      <alignment horizontal="left" vertical="center" wrapText="1"/>
    </xf>
    <xf numFmtId="0" fontId="22" fillId="4" borderId="35" xfId="0" applyNumberFormat="1" applyFont="1" applyFill="1" applyBorder="1" applyAlignment="1">
      <alignment horizontal="left" vertical="center" wrapText="1"/>
    </xf>
    <xf numFmtId="0" fontId="10" fillId="4" borderId="34" xfId="0" applyNumberFormat="1" applyFont="1" applyFill="1" applyBorder="1" applyAlignment="1">
      <alignment horizontal="left" vertical="center" wrapText="1"/>
    </xf>
    <xf numFmtId="0" fontId="19" fillId="4" borderId="34" xfId="0" applyNumberFormat="1" applyFont="1" applyFill="1" applyBorder="1" applyAlignment="1">
      <alignment horizontal="left" vertical="center" wrapText="1"/>
    </xf>
    <xf numFmtId="0" fontId="19" fillId="4" borderId="35" xfId="0" applyNumberFormat="1" applyFont="1" applyFill="1" applyBorder="1" applyAlignment="1">
      <alignment horizontal="left" vertical="center" wrapText="1"/>
    </xf>
    <xf numFmtId="0" fontId="5" fillId="4" borderId="0" xfId="0" applyNumberFormat="1" applyFont="1" applyFill="1" applyBorder="1" applyAlignment="1">
      <alignment horizontal="center" vertical="center" wrapText="1"/>
    </xf>
    <xf numFmtId="0" fontId="5" fillId="4" borderId="34" xfId="0" applyNumberFormat="1" applyFont="1" applyFill="1" applyBorder="1" applyAlignment="1">
      <alignment horizontal="center" vertical="center" wrapText="1"/>
    </xf>
    <xf numFmtId="0" fontId="13" fillId="5" borderId="39" xfId="0" applyNumberFormat="1" applyFont="1" applyFill="1" applyBorder="1" applyAlignment="1">
      <alignment horizontal="center" vertical="center" wrapText="1"/>
    </xf>
    <xf numFmtId="0" fontId="13" fillId="5" borderId="40" xfId="0" applyNumberFormat="1" applyFont="1" applyFill="1" applyBorder="1" applyAlignment="1">
      <alignment horizontal="center" vertical="center" wrapText="1"/>
    </xf>
    <xf numFmtId="0" fontId="13" fillId="5" borderId="41" xfId="0" applyNumberFormat="1" applyFont="1" applyFill="1" applyBorder="1" applyAlignment="1">
      <alignment horizontal="center" vertical="center" wrapText="1"/>
    </xf>
    <xf numFmtId="0" fontId="24" fillId="8" borderId="26" xfId="0" applyNumberFormat="1" applyFont="1" applyFill="1" applyBorder="1" applyAlignment="1">
      <alignment horizontal="center" vertical="center" wrapText="1"/>
    </xf>
    <xf numFmtId="0" fontId="24" fillId="8" borderId="64" xfId="0" applyNumberFormat="1" applyFont="1" applyFill="1" applyBorder="1" applyAlignment="1">
      <alignment horizontal="center" vertical="center" wrapText="1"/>
    </xf>
    <xf numFmtId="0" fontId="24" fillId="8" borderId="65" xfId="0" applyNumberFormat="1" applyFont="1" applyFill="1" applyBorder="1" applyAlignment="1">
      <alignment horizontal="center" vertical="center" wrapText="1"/>
    </xf>
    <xf numFmtId="0" fontId="23" fillId="5" borderId="31" xfId="0" applyNumberFormat="1" applyFont="1" applyFill="1" applyBorder="1" applyAlignment="1">
      <alignment horizontal="center" vertical="center" wrapText="1"/>
    </xf>
    <xf numFmtId="0" fontId="23" fillId="5" borderId="43" xfId="0" applyNumberFormat="1" applyFont="1" applyFill="1" applyBorder="1" applyAlignment="1">
      <alignment horizontal="center" vertical="center" wrapText="1"/>
    </xf>
    <xf numFmtId="0" fontId="23" fillId="5" borderId="44" xfId="0" applyNumberFormat="1" applyFont="1" applyFill="1" applyBorder="1" applyAlignment="1">
      <alignment horizontal="center" vertical="center" wrapText="1"/>
    </xf>
    <xf numFmtId="0" fontId="39" fillId="11" borderId="83" xfId="0" applyFont="1" applyFill="1" applyBorder="1" applyAlignment="1">
      <alignment horizontal="center" vertical="center"/>
    </xf>
    <xf numFmtId="0" fontId="39" fillId="12" borderId="83" xfId="0" applyFont="1" applyFill="1" applyBorder="1" applyAlignment="1">
      <alignment horizontal="center" vertical="center"/>
    </xf>
    <xf numFmtId="0" fontId="39" fillId="11" borderId="83" xfId="0" applyFont="1" applyFill="1" applyBorder="1" applyAlignment="1">
      <alignment horizontal="center" vertical="center" wrapText="1"/>
    </xf>
    <xf numFmtId="0" fontId="39" fillId="11" borderId="38" xfId="0" applyFont="1" applyFill="1" applyBorder="1" applyAlignment="1">
      <alignment horizontal="center" vertical="center" wrapText="1"/>
    </xf>
    <xf numFmtId="0" fontId="39" fillId="4" borderId="83" xfId="0" applyFont="1" applyFill="1" applyBorder="1" applyAlignment="1">
      <alignment horizontal="center" vertical="center" wrapText="1"/>
    </xf>
    <xf numFmtId="0" fontId="39" fillId="4" borderId="38" xfId="0" applyFont="1" applyFill="1" applyBorder="1" applyAlignment="1">
      <alignment horizontal="center" vertical="center" wrapText="1"/>
    </xf>
    <xf numFmtId="0" fontId="39" fillId="12" borderId="84" xfId="0" applyFont="1" applyFill="1" applyBorder="1" applyAlignment="1">
      <alignment horizontal="center" vertical="center"/>
    </xf>
    <xf numFmtId="0" fontId="39" fillId="12" borderId="42" xfId="0" applyFont="1" applyFill="1" applyBorder="1" applyAlignment="1">
      <alignment horizontal="center" vertical="center"/>
    </xf>
    <xf numFmtId="0" fontId="39" fillId="12" borderId="36" xfId="0" applyFont="1" applyFill="1" applyBorder="1" applyAlignment="1">
      <alignment horizontal="center" vertical="center"/>
    </xf>
    <xf numFmtId="0" fontId="48" fillId="4" borderId="83" xfId="0" applyFont="1" applyFill="1" applyBorder="1" applyAlignment="1">
      <alignment horizontal="center" vertical="center" wrapText="1"/>
    </xf>
    <xf numFmtId="0" fontId="48" fillId="4" borderId="38" xfId="0" applyFont="1" applyFill="1" applyBorder="1" applyAlignment="1">
      <alignment horizontal="center" vertical="center" wrapText="1"/>
    </xf>
    <xf numFmtId="0" fontId="38" fillId="4" borderId="83" xfId="0" applyFont="1" applyFill="1" applyBorder="1" applyAlignment="1">
      <alignment horizontal="left" vertical="top"/>
    </xf>
    <xf numFmtId="0" fontId="38" fillId="4" borderId="84" xfId="0" applyFont="1" applyFill="1" applyBorder="1" applyAlignment="1">
      <alignment horizontal="left" vertical="top"/>
    </xf>
    <xf numFmtId="0" fontId="30" fillId="0" borderId="0" xfId="0" applyFont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horizontal="center" vertical="center" wrapText="1"/>
    </xf>
    <xf numFmtId="0" fontId="34" fillId="0" borderId="75" xfId="0" applyFont="1" applyBorder="1" applyAlignment="1" applyProtection="1">
      <alignment horizontal="center" vertical="center" wrapText="1"/>
    </xf>
    <xf numFmtId="0" fontId="34" fillId="0" borderId="76" xfId="0" applyFont="1" applyBorder="1" applyAlignment="1" applyProtection="1">
      <alignment horizontal="center" vertical="center" wrapText="1"/>
    </xf>
    <xf numFmtId="0" fontId="32" fillId="0" borderId="82" xfId="0" applyFont="1" applyBorder="1" applyAlignment="1" applyProtection="1">
      <alignment horizontal="left" vertical="top" wrapText="1"/>
    </xf>
    <xf numFmtId="0" fontId="32" fillId="0" borderId="0" xfId="0" applyFont="1" applyBorder="1" applyAlignment="1" applyProtection="1">
      <alignment horizontal="left" vertical="top" wrapText="1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3399FF"/>
      <color rgb="FFFF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0"/>
  <sheetViews>
    <sheetView topLeftCell="A268" workbookViewId="0">
      <selection activeCell="H287" sqref="H287"/>
    </sheetView>
  </sheetViews>
  <sheetFormatPr defaultRowHeight="15"/>
  <cols>
    <col min="1" max="1" width="20.7109375" customWidth="1"/>
    <col min="2" max="2" width="24.28515625" customWidth="1"/>
    <col min="3" max="3" width="14.7109375" customWidth="1"/>
    <col min="4" max="4" width="14.85546875" customWidth="1"/>
    <col min="5" max="5" width="12.85546875" customWidth="1"/>
    <col min="6" max="6" width="15.7109375" customWidth="1"/>
    <col min="7" max="7" width="12" customWidth="1"/>
    <col min="8" max="8" width="12.5703125" customWidth="1"/>
    <col min="9" max="9" width="11.42578125" customWidth="1"/>
  </cols>
  <sheetData>
    <row r="1" spans="1:10" ht="22.5" customHeight="1">
      <c r="A1" s="315" t="s">
        <v>592</v>
      </c>
      <c r="B1" s="315"/>
      <c r="C1" s="315"/>
      <c r="D1" s="315"/>
      <c r="E1" s="315"/>
      <c r="F1" s="315"/>
      <c r="G1" s="315"/>
      <c r="H1" s="315"/>
      <c r="I1" s="315"/>
      <c r="J1" s="315"/>
    </row>
    <row r="2" spans="1:10" ht="67.5" customHeight="1" thickBot="1">
      <c r="A2" s="304" t="s">
        <v>593</v>
      </c>
      <c r="B2" s="304"/>
      <c r="C2" s="28"/>
      <c r="D2" s="28"/>
      <c r="E2" s="28"/>
      <c r="F2" s="28"/>
      <c r="G2" s="28"/>
      <c r="H2" s="28"/>
      <c r="I2" s="28"/>
    </row>
    <row r="3" spans="1:10" ht="19.5" thickTop="1" thickBot="1">
      <c r="A3" s="316" t="s">
        <v>236</v>
      </c>
      <c r="B3" s="317"/>
      <c r="C3" s="39" t="s">
        <v>0</v>
      </c>
      <c r="D3" s="39" t="s">
        <v>0</v>
      </c>
      <c r="E3" s="39" t="s">
        <v>1</v>
      </c>
      <c r="F3" s="40" t="s">
        <v>2</v>
      </c>
      <c r="G3" s="295" t="s">
        <v>3</v>
      </c>
      <c r="H3" s="79" t="s">
        <v>3</v>
      </c>
      <c r="I3" s="40" t="s">
        <v>3</v>
      </c>
    </row>
    <row r="4" spans="1:10" ht="16.5" thickTop="1" thickBot="1">
      <c r="A4" s="41" t="s">
        <v>4</v>
      </c>
      <c r="B4" s="42" t="s">
        <v>5</v>
      </c>
      <c r="C4" s="43">
        <v>2015</v>
      </c>
      <c r="D4" s="43">
        <v>2016</v>
      </c>
      <c r="E4" s="43">
        <v>2017</v>
      </c>
      <c r="F4" s="44">
        <v>2017</v>
      </c>
      <c r="G4" s="296">
        <v>2018</v>
      </c>
      <c r="H4" s="80">
        <v>2019</v>
      </c>
      <c r="I4" s="44">
        <v>2020</v>
      </c>
    </row>
    <row r="5" spans="1:10" ht="17.25" thickTop="1" thickBot="1">
      <c r="A5" s="320" t="s">
        <v>101</v>
      </c>
      <c r="B5" s="321"/>
      <c r="C5" s="36">
        <f>SUM(C6,C67,C84,C98,C112,C132,C140,C150,C157,C161,C175,C185,C190,C201,C245,C248)</f>
        <v>259825.30999999997</v>
      </c>
      <c r="D5" s="36">
        <f>SUM(D6,D67,D84,D98,D112,D132,D140,D150,D157,D161,D175,D185,D190,D201,D245,D248)</f>
        <v>296973.44999999995</v>
      </c>
      <c r="E5" s="36">
        <f>SUM(E6,E67,E84,E89,E98,E112,E132,E140,E150,E157,E161,E175,E185,E190,E201,E245,E248)</f>
        <v>234995</v>
      </c>
      <c r="F5" s="37">
        <f>SUM(F6,F67,F84,F98,F112,F132,F140,F150,F157,F161,F175,F185,F190,F201,F245,F248)</f>
        <v>271280</v>
      </c>
      <c r="G5" s="81">
        <f>SUM(G6,G67,G84,G89,L15,G98,G112,G132,G140,G150,G157,G161,G175,G185,G190,G201,G245,G248)</f>
        <v>241700</v>
      </c>
      <c r="H5" s="38">
        <f>SUM(H6,H67,H84,H89,H98,H112,H132,H140,H150,H157,H161,H175,H185,H190,H201,H245,H248)</f>
        <v>227835</v>
      </c>
      <c r="I5" s="37">
        <f>SUM(I6,I67,I84,I89,I98,I112,I132,I140,I150,I157,I161,I175,I185,I190,I201,H245,I248)</f>
        <v>227835</v>
      </c>
    </row>
    <row r="6" spans="1:10" ht="16.5" thickBot="1">
      <c r="A6" s="318" t="s">
        <v>154</v>
      </c>
      <c r="B6" s="319"/>
      <c r="C6" s="11">
        <f t="shared" ref="C6:I6" si="0">SUM(C7:C66)</f>
        <v>101381.43999999996</v>
      </c>
      <c r="D6" s="6">
        <f t="shared" si="0"/>
        <v>111776.87000000001</v>
      </c>
      <c r="E6" s="6">
        <f t="shared" si="0"/>
        <v>120480</v>
      </c>
      <c r="F6" s="18">
        <f t="shared" si="0"/>
        <v>123925</v>
      </c>
      <c r="G6" s="82">
        <f t="shared" si="0"/>
        <v>125465</v>
      </c>
      <c r="H6" s="15">
        <f t="shared" si="0"/>
        <v>116480</v>
      </c>
      <c r="I6" s="18">
        <f t="shared" si="0"/>
        <v>116480</v>
      </c>
    </row>
    <row r="7" spans="1:10">
      <c r="A7" s="29" t="s">
        <v>310</v>
      </c>
      <c r="B7" s="2" t="s">
        <v>6</v>
      </c>
      <c r="C7" s="260">
        <v>33518.25</v>
      </c>
      <c r="D7" s="260">
        <v>36006.769999999997</v>
      </c>
      <c r="E7" s="272">
        <v>42000</v>
      </c>
      <c r="F7" s="261">
        <v>43000</v>
      </c>
      <c r="G7" s="83">
        <v>45000</v>
      </c>
      <c r="H7" s="16">
        <v>45000</v>
      </c>
      <c r="I7" s="19">
        <v>45000</v>
      </c>
    </row>
    <row r="8" spans="1:10">
      <c r="A8" s="30" t="s">
        <v>311</v>
      </c>
      <c r="B8" s="1" t="s">
        <v>7</v>
      </c>
      <c r="C8" s="1">
        <v>8570.0400000000009</v>
      </c>
      <c r="D8" s="1">
        <v>9414.89</v>
      </c>
      <c r="E8" s="269">
        <v>12000</v>
      </c>
      <c r="F8" s="259">
        <v>12000</v>
      </c>
      <c r="G8" s="84">
        <v>12000</v>
      </c>
      <c r="H8" s="17">
        <v>15000</v>
      </c>
      <c r="I8" s="20">
        <v>15000</v>
      </c>
    </row>
    <row r="9" spans="1:10">
      <c r="A9" s="30" t="s">
        <v>312</v>
      </c>
      <c r="B9" s="1" t="s">
        <v>8</v>
      </c>
      <c r="C9" s="1">
        <v>2410</v>
      </c>
      <c r="D9" s="1">
        <v>3171</v>
      </c>
      <c r="E9" s="269">
        <v>4000</v>
      </c>
      <c r="F9" s="259">
        <v>4000</v>
      </c>
      <c r="G9" s="84">
        <v>5000</v>
      </c>
      <c r="H9" s="17">
        <v>1000</v>
      </c>
      <c r="I9" s="20">
        <v>1000</v>
      </c>
    </row>
    <row r="10" spans="1:10">
      <c r="A10" s="30" t="s">
        <v>313</v>
      </c>
      <c r="B10" s="1" t="s">
        <v>9</v>
      </c>
      <c r="C10" s="1">
        <v>2340.86</v>
      </c>
      <c r="D10" s="1">
        <v>2764.37</v>
      </c>
      <c r="E10" s="269">
        <v>3800</v>
      </c>
      <c r="F10" s="259">
        <v>3800</v>
      </c>
      <c r="G10" s="84">
        <v>4000</v>
      </c>
      <c r="H10" s="17">
        <v>3500</v>
      </c>
      <c r="I10" s="20">
        <v>3500</v>
      </c>
    </row>
    <row r="11" spans="1:10">
      <c r="A11" s="30" t="s">
        <v>314</v>
      </c>
      <c r="B11" s="1" t="s">
        <v>10</v>
      </c>
      <c r="C11" s="1">
        <v>2114.83</v>
      </c>
      <c r="D11" s="1">
        <v>2273.9699999999998</v>
      </c>
      <c r="E11" s="269">
        <v>2500</v>
      </c>
      <c r="F11" s="259">
        <v>2500</v>
      </c>
      <c r="G11" s="84">
        <v>2700</v>
      </c>
      <c r="H11" s="17">
        <v>2500</v>
      </c>
      <c r="I11" s="20">
        <v>2500</v>
      </c>
    </row>
    <row r="12" spans="1:10">
      <c r="A12" s="30" t="s">
        <v>315</v>
      </c>
      <c r="B12" s="1" t="s">
        <v>11</v>
      </c>
      <c r="C12" s="1">
        <v>662.36</v>
      </c>
      <c r="D12" s="1">
        <v>735.18</v>
      </c>
      <c r="E12" s="269">
        <v>800</v>
      </c>
      <c r="F12" s="259">
        <v>800</v>
      </c>
      <c r="G12" s="84">
        <v>900</v>
      </c>
      <c r="H12" s="17">
        <v>800</v>
      </c>
      <c r="I12" s="20">
        <v>800</v>
      </c>
    </row>
    <row r="13" spans="1:10">
      <c r="A13" s="30" t="s">
        <v>349</v>
      </c>
      <c r="B13" s="1" t="s">
        <v>12</v>
      </c>
      <c r="C13" s="1">
        <v>7000.02</v>
      </c>
      <c r="D13" s="1">
        <v>7651.49</v>
      </c>
      <c r="E13" s="269">
        <v>7300</v>
      </c>
      <c r="F13" s="259">
        <v>7300</v>
      </c>
      <c r="G13" s="84">
        <v>7500</v>
      </c>
      <c r="H13" s="17">
        <v>8000</v>
      </c>
      <c r="I13" s="20">
        <v>8000</v>
      </c>
    </row>
    <row r="14" spans="1:10">
      <c r="A14" s="30" t="s">
        <v>350</v>
      </c>
      <c r="B14" s="1" t="s">
        <v>13</v>
      </c>
      <c r="C14" s="1">
        <v>399.74</v>
      </c>
      <c r="D14" s="1">
        <v>436.74</v>
      </c>
      <c r="E14" s="269">
        <v>500</v>
      </c>
      <c r="F14" s="259">
        <v>500</v>
      </c>
      <c r="G14" s="84">
        <v>600</v>
      </c>
      <c r="H14" s="17">
        <v>600</v>
      </c>
      <c r="I14" s="20">
        <v>600</v>
      </c>
    </row>
    <row r="15" spans="1:10">
      <c r="A15" s="30" t="s">
        <v>351</v>
      </c>
      <c r="B15" s="1" t="s">
        <v>14</v>
      </c>
      <c r="C15" s="1">
        <v>1434.11</v>
      </c>
      <c r="D15" s="1">
        <v>1591.05</v>
      </c>
      <c r="E15" s="269">
        <v>1600</v>
      </c>
      <c r="F15" s="259">
        <v>1600</v>
      </c>
      <c r="G15" s="84">
        <v>1800</v>
      </c>
      <c r="H15" s="17">
        <v>2000</v>
      </c>
      <c r="I15" s="20">
        <v>2000</v>
      </c>
    </row>
    <row r="16" spans="1:10">
      <c r="A16" s="30" t="s">
        <v>352</v>
      </c>
      <c r="B16" s="1" t="s">
        <v>15</v>
      </c>
      <c r="C16" s="1">
        <v>473.07</v>
      </c>
      <c r="D16" s="1">
        <v>525.39</v>
      </c>
      <c r="E16" s="269">
        <v>550</v>
      </c>
      <c r="F16" s="259">
        <v>550</v>
      </c>
      <c r="G16" s="84">
        <v>600</v>
      </c>
      <c r="H16" s="17">
        <v>600</v>
      </c>
      <c r="I16" s="20">
        <v>600</v>
      </c>
    </row>
    <row r="17" spans="1:9">
      <c r="A17" s="30" t="s">
        <v>353</v>
      </c>
      <c r="B17" s="1" t="s">
        <v>64</v>
      </c>
      <c r="C17" s="1">
        <v>2374.7399999999998</v>
      </c>
      <c r="D17" s="1">
        <v>2595.7600000000002</v>
      </c>
      <c r="E17" s="269">
        <v>2600</v>
      </c>
      <c r="F17" s="259">
        <v>2600</v>
      </c>
      <c r="G17" s="84">
        <v>2800</v>
      </c>
      <c r="H17" s="17">
        <v>2800</v>
      </c>
      <c r="I17" s="20">
        <v>2800</v>
      </c>
    </row>
    <row r="18" spans="1:9">
      <c r="A18" s="30" t="s">
        <v>354</v>
      </c>
      <c r="B18" s="1" t="s">
        <v>16</v>
      </c>
      <c r="C18" s="1">
        <v>1192.25</v>
      </c>
      <c r="D18" s="1">
        <v>1405.71</v>
      </c>
      <c r="E18" s="269">
        <v>2000</v>
      </c>
      <c r="F18" s="259">
        <v>2000</v>
      </c>
      <c r="G18" s="84">
        <v>2000</v>
      </c>
      <c r="H18" s="17">
        <v>2000</v>
      </c>
      <c r="I18" s="20">
        <v>2000</v>
      </c>
    </row>
    <row r="19" spans="1:9">
      <c r="A19" s="30" t="s">
        <v>355</v>
      </c>
      <c r="B19" s="1" t="s">
        <v>17</v>
      </c>
      <c r="C19" s="1">
        <v>5628.51</v>
      </c>
      <c r="D19" s="1">
        <v>4313.58</v>
      </c>
      <c r="E19" s="269">
        <v>5500</v>
      </c>
      <c r="F19" s="259">
        <v>5500</v>
      </c>
      <c r="G19" s="84">
        <v>5500</v>
      </c>
      <c r="H19" s="17">
        <v>6000</v>
      </c>
      <c r="I19" s="20">
        <v>6000</v>
      </c>
    </row>
    <row r="20" spans="1:9">
      <c r="A20" s="30" t="s">
        <v>356</v>
      </c>
      <c r="B20" s="1" t="s">
        <v>18</v>
      </c>
      <c r="C20" s="1">
        <v>710.15</v>
      </c>
      <c r="D20" s="1">
        <v>673.52</v>
      </c>
      <c r="E20" s="269">
        <v>700</v>
      </c>
      <c r="F20" s="259">
        <v>500</v>
      </c>
      <c r="G20" s="84">
        <v>700</v>
      </c>
      <c r="H20" s="17">
        <v>600</v>
      </c>
      <c r="I20" s="20">
        <v>600</v>
      </c>
    </row>
    <row r="21" spans="1:9">
      <c r="A21" s="30" t="s">
        <v>557</v>
      </c>
      <c r="B21" s="1" t="s">
        <v>19</v>
      </c>
      <c r="C21" s="1">
        <v>858.64</v>
      </c>
      <c r="D21" s="1">
        <v>727.78</v>
      </c>
      <c r="E21" s="269">
        <v>900</v>
      </c>
      <c r="F21" s="259">
        <v>700</v>
      </c>
      <c r="G21" s="84">
        <v>900</v>
      </c>
      <c r="H21" s="17">
        <v>1000</v>
      </c>
      <c r="I21" s="20">
        <v>1000</v>
      </c>
    </row>
    <row r="22" spans="1:9">
      <c r="A22" s="30" t="s">
        <v>357</v>
      </c>
      <c r="B22" s="1" t="s">
        <v>20</v>
      </c>
      <c r="C22" s="1">
        <v>799.68</v>
      </c>
      <c r="D22" s="1"/>
      <c r="E22" s="269">
        <v>500</v>
      </c>
      <c r="F22" s="259"/>
      <c r="G22" s="84">
        <v>500</v>
      </c>
      <c r="H22" s="17">
        <v>500</v>
      </c>
      <c r="I22" s="20">
        <v>500</v>
      </c>
    </row>
    <row r="23" spans="1:9">
      <c r="A23" s="30" t="s">
        <v>358</v>
      </c>
      <c r="B23" s="1" t="s">
        <v>65</v>
      </c>
      <c r="C23" s="1">
        <v>1287.26</v>
      </c>
      <c r="D23" s="1">
        <v>919.42</v>
      </c>
      <c r="E23" s="269">
        <v>1500</v>
      </c>
      <c r="F23" s="259">
        <v>1000</v>
      </c>
      <c r="G23" s="84">
        <v>500</v>
      </c>
      <c r="H23" s="17">
        <v>1000</v>
      </c>
      <c r="I23" s="20">
        <v>1000</v>
      </c>
    </row>
    <row r="24" spans="1:9">
      <c r="A24" s="30" t="s">
        <v>359</v>
      </c>
      <c r="B24" s="1" t="s">
        <v>21</v>
      </c>
      <c r="C24" s="1">
        <v>2034.85</v>
      </c>
      <c r="D24" s="1">
        <v>1471.64</v>
      </c>
      <c r="E24" s="269">
        <v>2000</v>
      </c>
      <c r="F24" s="259">
        <v>1500</v>
      </c>
      <c r="G24" s="84">
        <v>2000</v>
      </c>
      <c r="H24" s="17">
        <v>1100</v>
      </c>
      <c r="I24" s="20">
        <v>1100</v>
      </c>
    </row>
    <row r="25" spans="1:9">
      <c r="A25" s="30" t="s">
        <v>360</v>
      </c>
      <c r="B25" s="1" t="s">
        <v>22</v>
      </c>
      <c r="C25" s="1">
        <v>440.87</v>
      </c>
      <c r="D25" s="1">
        <v>399.37</v>
      </c>
      <c r="E25" s="269">
        <v>500</v>
      </c>
      <c r="F25" s="259">
        <v>500</v>
      </c>
      <c r="G25" s="84">
        <v>500</v>
      </c>
      <c r="H25" s="17">
        <v>350</v>
      </c>
      <c r="I25" s="20">
        <v>350</v>
      </c>
    </row>
    <row r="26" spans="1:9">
      <c r="A26" s="30" t="s">
        <v>361</v>
      </c>
      <c r="B26" s="1" t="s">
        <v>23</v>
      </c>
      <c r="C26" s="1">
        <v>177.58</v>
      </c>
      <c r="D26" s="1">
        <v>179.57</v>
      </c>
      <c r="E26" s="269">
        <v>200</v>
      </c>
      <c r="F26" s="259">
        <v>300</v>
      </c>
      <c r="G26" s="84">
        <v>250</v>
      </c>
      <c r="H26" s="17">
        <v>200</v>
      </c>
      <c r="I26" s="20">
        <v>200</v>
      </c>
    </row>
    <row r="27" spans="1:9">
      <c r="A27" s="30" t="s">
        <v>362</v>
      </c>
      <c r="B27" s="1" t="s">
        <v>66</v>
      </c>
      <c r="C27" s="1">
        <v>632.20000000000005</v>
      </c>
      <c r="D27" s="1">
        <v>311.60000000000002</v>
      </c>
      <c r="E27" s="269">
        <v>650</v>
      </c>
      <c r="F27" s="259">
        <v>600</v>
      </c>
      <c r="G27" s="84">
        <v>650</v>
      </c>
      <c r="H27" s="17">
        <v>250</v>
      </c>
      <c r="I27" s="20">
        <v>250</v>
      </c>
    </row>
    <row r="28" spans="1:9">
      <c r="A28" s="30" t="s">
        <v>363</v>
      </c>
      <c r="B28" s="1" t="s">
        <v>24</v>
      </c>
      <c r="C28" s="1">
        <v>146.57</v>
      </c>
      <c r="D28" s="1">
        <v>249.5</v>
      </c>
      <c r="E28" s="269">
        <v>250</v>
      </c>
      <c r="F28" s="259">
        <v>250</v>
      </c>
      <c r="G28" s="84">
        <v>250</v>
      </c>
      <c r="H28" s="17">
        <v>300</v>
      </c>
      <c r="I28" s="20">
        <v>300</v>
      </c>
    </row>
    <row r="29" spans="1:9">
      <c r="A29" s="30" t="s">
        <v>364</v>
      </c>
      <c r="B29" s="1" t="s">
        <v>25</v>
      </c>
      <c r="C29" s="1">
        <v>0</v>
      </c>
      <c r="D29" s="1">
        <v>198</v>
      </c>
      <c r="E29" s="269">
        <v>100</v>
      </c>
      <c r="F29" s="259">
        <v>100</v>
      </c>
      <c r="G29" s="84">
        <v>200</v>
      </c>
      <c r="H29" s="17">
        <v>300</v>
      </c>
      <c r="I29" s="20">
        <v>300</v>
      </c>
    </row>
    <row r="30" spans="1:9">
      <c r="A30" s="30" t="s">
        <v>365</v>
      </c>
      <c r="B30" s="1" t="s">
        <v>26</v>
      </c>
      <c r="C30" s="1">
        <v>959.87</v>
      </c>
      <c r="D30" s="1">
        <v>978.83</v>
      </c>
      <c r="E30" s="269">
        <v>1500</v>
      </c>
      <c r="F30" s="259">
        <v>1500</v>
      </c>
      <c r="G30" s="84">
        <v>1500</v>
      </c>
      <c r="H30" s="17">
        <v>700</v>
      </c>
      <c r="I30" s="20">
        <v>700</v>
      </c>
    </row>
    <row r="31" spans="1:9">
      <c r="A31" s="30" t="s">
        <v>366</v>
      </c>
      <c r="B31" s="1" t="s">
        <v>27</v>
      </c>
      <c r="C31" s="1">
        <v>613.64</v>
      </c>
      <c r="D31" s="1">
        <v>1080.05</v>
      </c>
      <c r="E31" s="269">
        <v>1000</v>
      </c>
      <c r="F31" s="259">
        <v>1000</v>
      </c>
      <c r="G31" s="84">
        <v>1000</v>
      </c>
      <c r="H31" s="17">
        <v>300</v>
      </c>
      <c r="I31" s="20">
        <v>300</v>
      </c>
    </row>
    <row r="32" spans="1:9">
      <c r="A32" s="30" t="s">
        <v>348</v>
      </c>
      <c r="B32" s="1" t="s">
        <v>278</v>
      </c>
      <c r="C32" s="1">
        <v>32.659999999999997</v>
      </c>
      <c r="D32" s="1">
        <v>35.76</v>
      </c>
      <c r="E32" s="269">
        <v>100</v>
      </c>
      <c r="F32" s="259">
        <v>100</v>
      </c>
      <c r="G32" s="84">
        <v>100</v>
      </c>
      <c r="H32" s="17"/>
      <c r="I32" s="20"/>
    </row>
    <row r="33" spans="1:9">
      <c r="A33" s="30"/>
      <c r="B33" s="1"/>
      <c r="C33" s="1"/>
      <c r="D33" s="1">
        <v>955</v>
      </c>
      <c r="E33" s="269"/>
      <c r="F33" s="259"/>
      <c r="G33" s="84"/>
      <c r="H33" s="17"/>
      <c r="I33" s="20"/>
    </row>
    <row r="34" spans="1:9">
      <c r="A34" s="30" t="s">
        <v>347</v>
      </c>
      <c r="B34" s="1" t="s">
        <v>279</v>
      </c>
      <c r="C34" s="1">
        <v>22.9</v>
      </c>
      <c r="D34" s="1"/>
      <c r="E34" s="269">
        <v>100</v>
      </c>
      <c r="F34" s="259">
        <v>200</v>
      </c>
      <c r="G34" s="84">
        <v>0</v>
      </c>
      <c r="H34" s="17"/>
      <c r="I34" s="20"/>
    </row>
    <row r="35" spans="1:9">
      <c r="A35" s="30" t="s">
        <v>346</v>
      </c>
      <c r="B35" s="1" t="s">
        <v>28</v>
      </c>
      <c r="C35" s="1">
        <v>100.1</v>
      </c>
      <c r="D35" s="1">
        <v>209</v>
      </c>
      <c r="E35" s="269">
        <v>200</v>
      </c>
      <c r="F35" s="259">
        <v>200</v>
      </c>
      <c r="G35" s="84">
        <v>200</v>
      </c>
      <c r="H35" s="17">
        <v>150</v>
      </c>
      <c r="I35" s="20">
        <v>150</v>
      </c>
    </row>
    <row r="36" spans="1:9">
      <c r="A36" s="30" t="s">
        <v>345</v>
      </c>
      <c r="B36" s="1" t="s">
        <v>29</v>
      </c>
      <c r="C36" s="1">
        <v>585.11</v>
      </c>
      <c r="D36" s="1">
        <v>257.02</v>
      </c>
      <c r="E36" s="269">
        <v>500</v>
      </c>
      <c r="F36" s="259">
        <v>500</v>
      </c>
      <c r="G36" s="84">
        <v>500</v>
      </c>
      <c r="H36" s="17">
        <v>600</v>
      </c>
      <c r="I36" s="20">
        <v>600</v>
      </c>
    </row>
    <row r="37" spans="1:9">
      <c r="A37" s="30" t="s">
        <v>344</v>
      </c>
      <c r="B37" s="1" t="s">
        <v>30</v>
      </c>
      <c r="C37" s="1">
        <v>227.04</v>
      </c>
      <c r="D37" s="1">
        <v>608.27</v>
      </c>
      <c r="E37" s="269">
        <v>300</v>
      </c>
      <c r="F37" s="259">
        <v>300</v>
      </c>
      <c r="G37" s="84">
        <v>200</v>
      </c>
      <c r="H37" s="17">
        <v>300</v>
      </c>
      <c r="I37" s="20">
        <v>300</v>
      </c>
    </row>
    <row r="38" spans="1:9">
      <c r="A38" s="30" t="s">
        <v>343</v>
      </c>
      <c r="B38" s="1" t="s">
        <v>249</v>
      </c>
      <c r="C38" s="1">
        <v>198.48</v>
      </c>
      <c r="D38" s="1">
        <v>55.51</v>
      </c>
      <c r="E38" s="269">
        <v>200</v>
      </c>
      <c r="F38" s="259">
        <v>200</v>
      </c>
      <c r="G38" s="84">
        <v>200</v>
      </c>
      <c r="H38" s="17">
        <v>100</v>
      </c>
      <c r="I38" s="20">
        <v>100</v>
      </c>
    </row>
    <row r="39" spans="1:9">
      <c r="A39" s="30" t="s">
        <v>342</v>
      </c>
      <c r="B39" s="1" t="s">
        <v>31</v>
      </c>
      <c r="C39" s="1">
        <v>507</v>
      </c>
      <c r="D39" s="1">
        <v>566</v>
      </c>
      <c r="E39" s="269">
        <v>800</v>
      </c>
      <c r="F39" s="259">
        <v>500</v>
      </c>
      <c r="G39" s="84">
        <v>1000</v>
      </c>
      <c r="H39" s="17">
        <v>400</v>
      </c>
      <c r="I39" s="20">
        <v>400</v>
      </c>
    </row>
    <row r="40" spans="1:9">
      <c r="A40" s="30" t="s">
        <v>341</v>
      </c>
      <c r="B40" s="1" t="s">
        <v>32</v>
      </c>
      <c r="C40" s="1">
        <v>2302.54</v>
      </c>
      <c r="D40" s="1">
        <v>3368.51</v>
      </c>
      <c r="E40" s="269">
        <v>2500</v>
      </c>
      <c r="F40" s="259">
        <v>3000</v>
      </c>
      <c r="G40" s="84">
        <v>2500</v>
      </c>
      <c r="H40" s="17">
        <v>1500</v>
      </c>
      <c r="I40" s="20">
        <v>1500</v>
      </c>
    </row>
    <row r="41" spans="1:9">
      <c r="A41" s="30" t="s">
        <v>340</v>
      </c>
      <c r="B41" s="1" t="s">
        <v>33</v>
      </c>
      <c r="C41" s="1">
        <v>46.15</v>
      </c>
      <c r="D41" s="1">
        <v>81.45</v>
      </c>
      <c r="E41" s="269">
        <v>100</v>
      </c>
      <c r="F41" s="259">
        <v>100</v>
      </c>
      <c r="G41" s="84">
        <v>100</v>
      </c>
      <c r="H41" s="17">
        <v>100</v>
      </c>
      <c r="I41" s="20">
        <v>100</v>
      </c>
    </row>
    <row r="42" spans="1:9">
      <c r="A42" s="30" t="s">
        <v>339</v>
      </c>
      <c r="B42" s="1" t="s">
        <v>34</v>
      </c>
      <c r="C42" s="1">
        <v>5475.05</v>
      </c>
      <c r="D42" s="1">
        <v>6111.24</v>
      </c>
      <c r="E42" s="269">
        <v>5000</v>
      </c>
      <c r="F42" s="259">
        <v>6000</v>
      </c>
      <c r="G42" s="84">
        <v>5000</v>
      </c>
      <c r="H42" s="17">
        <v>3000</v>
      </c>
      <c r="I42" s="20">
        <v>3000</v>
      </c>
    </row>
    <row r="43" spans="1:9">
      <c r="A43" s="30" t="s">
        <v>338</v>
      </c>
      <c r="B43" s="1" t="s">
        <v>35</v>
      </c>
      <c r="C43" s="1"/>
      <c r="D43" s="1"/>
      <c r="E43" s="269"/>
      <c r="F43" s="259"/>
      <c r="G43" s="84"/>
      <c r="H43" s="17"/>
      <c r="I43" s="20"/>
    </row>
    <row r="44" spans="1:9">
      <c r="A44" s="30" t="s">
        <v>337</v>
      </c>
      <c r="B44" s="1" t="s">
        <v>280</v>
      </c>
      <c r="C44" s="258">
        <v>280</v>
      </c>
      <c r="D44" s="258">
        <v>500</v>
      </c>
      <c r="E44" s="269">
        <v>300</v>
      </c>
      <c r="F44" s="259">
        <v>500</v>
      </c>
      <c r="G44" s="84">
        <v>300</v>
      </c>
      <c r="H44" s="17">
        <v>200</v>
      </c>
      <c r="I44" s="20">
        <v>200</v>
      </c>
    </row>
    <row r="45" spans="1:9">
      <c r="A45" s="30" t="s">
        <v>336</v>
      </c>
      <c r="B45" s="1" t="s">
        <v>67</v>
      </c>
      <c r="C45" s="258">
        <v>152.6</v>
      </c>
      <c r="D45" s="258">
        <v>24.2</v>
      </c>
      <c r="E45" s="269">
        <v>150</v>
      </c>
      <c r="F45" s="259">
        <v>200</v>
      </c>
      <c r="G45" s="84">
        <v>100</v>
      </c>
      <c r="H45" s="17">
        <v>100</v>
      </c>
      <c r="I45" s="20">
        <v>100</v>
      </c>
    </row>
    <row r="46" spans="1:9">
      <c r="A46" s="30" t="s">
        <v>335</v>
      </c>
      <c r="B46" s="1" t="s">
        <v>36</v>
      </c>
      <c r="C46" s="1">
        <v>336.18</v>
      </c>
      <c r="D46" s="1">
        <v>456.59</v>
      </c>
      <c r="E46" s="269">
        <v>350</v>
      </c>
      <c r="F46" s="259">
        <v>200</v>
      </c>
      <c r="G46" s="84">
        <v>350</v>
      </c>
      <c r="H46" s="17">
        <v>300</v>
      </c>
      <c r="I46" s="20">
        <v>300</v>
      </c>
    </row>
    <row r="47" spans="1:9">
      <c r="A47" s="30" t="s">
        <v>334</v>
      </c>
      <c r="B47" s="1" t="s">
        <v>281</v>
      </c>
      <c r="C47" s="1">
        <v>49.39</v>
      </c>
      <c r="D47" s="1">
        <v>17.350000000000001</v>
      </c>
      <c r="E47" s="269">
        <v>100</v>
      </c>
      <c r="F47" s="259">
        <v>200</v>
      </c>
      <c r="G47" s="84">
        <v>50</v>
      </c>
      <c r="H47" s="17"/>
      <c r="I47" s="20"/>
    </row>
    <row r="48" spans="1:9">
      <c r="A48" s="30" t="s">
        <v>333</v>
      </c>
      <c r="B48" s="1" t="s">
        <v>37</v>
      </c>
      <c r="C48" s="1">
        <v>1987.04</v>
      </c>
      <c r="D48" s="1">
        <v>3982.34</v>
      </c>
      <c r="E48" s="269">
        <v>2500</v>
      </c>
      <c r="F48" s="259">
        <v>3000</v>
      </c>
      <c r="G48" s="84">
        <v>2500</v>
      </c>
      <c r="H48" s="17">
        <v>2100</v>
      </c>
      <c r="I48" s="20">
        <v>2100</v>
      </c>
    </row>
    <row r="49" spans="1:9">
      <c r="A49" s="30" t="s">
        <v>332</v>
      </c>
      <c r="B49" s="1" t="s">
        <v>38</v>
      </c>
      <c r="C49" s="1">
        <v>937.53</v>
      </c>
      <c r="D49" s="1">
        <v>1002.49</v>
      </c>
      <c r="E49" s="269">
        <v>1000</v>
      </c>
      <c r="F49" s="259">
        <v>1000</v>
      </c>
      <c r="G49" s="84">
        <v>1000</v>
      </c>
      <c r="H49" s="17">
        <v>900</v>
      </c>
      <c r="I49" s="20">
        <v>900</v>
      </c>
    </row>
    <row r="50" spans="1:9">
      <c r="A50" s="30" t="s">
        <v>331</v>
      </c>
      <c r="B50" s="1" t="s">
        <v>68</v>
      </c>
      <c r="C50" s="1">
        <v>278.16000000000003</v>
      </c>
      <c r="D50" s="1">
        <v>490.89</v>
      </c>
      <c r="E50" s="269">
        <v>300</v>
      </c>
      <c r="F50" s="259">
        <v>400</v>
      </c>
      <c r="G50" s="84">
        <v>350</v>
      </c>
      <c r="H50" s="17">
        <v>300</v>
      </c>
      <c r="I50" s="20">
        <v>300</v>
      </c>
    </row>
    <row r="51" spans="1:9">
      <c r="A51" s="30" t="s">
        <v>330</v>
      </c>
      <c r="B51" s="1" t="s">
        <v>39</v>
      </c>
      <c r="C51" s="1">
        <v>738</v>
      </c>
      <c r="D51" s="1">
        <v>738</v>
      </c>
      <c r="E51" s="269">
        <v>800</v>
      </c>
      <c r="F51" s="259">
        <v>500</v>
      </c>
      <c r="G51" s="84">
        <v>800</v>
      </c>
      <c r="H51" s="17">
        <v>1000</v>
      </c>
      <c r="I51" s="20">
        <v>1000</v>
      </c>
    </row>
    <row r="52" spans="1:9">
      <c r="A52" s="30" t="s">
        <v>329</v>
      </c>
      <c r="B52" s="1" t="s">
        <v>40</v>
      </c>
      <c r="C52" s="1">
        <v>3942</v>
      </c>
      <c r="D52" s="1">
        <v>4356.6899999999996</v>
      </c>
      <c r="E52" s="269">
        <v>4000</v>
      </c>
      <c r="F52" s="259">
        <v>5000</v>
      </c>
      <c r="G52" s="84">
        <v>4500</v>
      </c>
      <c r="H52" s="17">
        <v>4000</v>
      </c>
      <c r="I52" s="20">
        <v>4000</v>
      </c>
    </row>
    <row r="53" spans="1:9">
      <c r="A53" s="30" t="s">
        <v>328</v>
      </c>
      <c r="B53" s="1" t="s">
        <v>41</v>
      </c>
      <c r="C53" s="1">
        <v>48</v>
      </c>
      <c r="D53" s="1">
        <v>98</v>
      </c>
      <c r="E53" s="269">
        <v>100</v>
      </c>
      <c r="F53" s="259">
        <v>50</v>
      </c>
      <c r="G53" s="84">
        <v>100</v>
      </c>
      <c r="H53" s="17">
        <v>100</v>
      </c>
      <c r="I53" s="20">
        <v>100</v>
      </c>
    </row>
    <row r="54" spans="1:9">
      <c r="A54" s="30" t="s">
        <v>327</v>
      </c>
      <c r="B54" s="1" t="s">
        <v>42</v>
      </c>
      <c r="C54" s="1">
        <v>1747.62</v>
      </c>
      <c r="D54" s="1">
        <v>1871.16</v>
      </c>
      <c r="E54" s="269">
        <v>2200</v>
      </c>
      <c r="F54" s="259">
        <v>2200</v>
      </c>
      <c r="G54" s="84">
        <v>2200</v>
      </c>
      <c r="H54" s="17">
        <v>1650</v>
      </c>
      <c r="I54" s="20">
        <v>1650</v>
      </c>
    </row>
    <row r="55" spans="1:9">
      <c r="A55" s="30" t="s">
        <v>326</v>
      </c>
      <c r="B55" s="1" t="s">
        <v>43</v>
      </c>
      <c r="C55" s="1">
        <v>2400</v>
      </c>
      <c r="D55" s="1">
        <v>3240</v>
      </c>
      <c r="E55" s="269">
        <v>800</v>
      </c>
      <c r="F55" s="259">
        <v>2000</v>
      </c>
      <c r="G55" s="84">
        <v>1000</v>
      </c>
      <c r="H55" s="17">
        <v>800</v>
      </c>
      <c r="I55" s="20">
        <v>800</v>
      </c>
    </row>
    <row r="56" spans="1:9">
      <c r="A56" s="30" t="s">
        <v>325</v>
      </c>
      <c r="B56" s="1" t="s">
        <v>44</v>
      </c>
      <c r="C56" s="1">
        <v>0</v>
      </c>
      <c r="D56" s="1"/>
      <c r="E56" s="269"/>
      <c r="F56" s="259"/>
      <c r="G56" s="84"/>
      <c r="H56" s="17"/>
      <c r="I56" s="20"/>
    </row>
    <row r="57" spans="1:9">
      <c r="A57" s="30" t="s">
        <v>324</v>
      </c>
      <c r="B57" s="1" t="s">
        <v>45</v>
      </c>
      <c r="C57" s="1">
        <v>621.47</v>
      </c>
      <c r="D57" s="1">
        <v>617.66</v>
      </c>
      <c r="E57" s="269">
        <v>1400</v>
      </c>
      <c r="F57" s="259">
        <v>1500</v>
      </c>
      <c r="G57" s="84">
        <v>1400</v>
      </c>
      <c r="H57" s="17">
        <v>700</v>
      </c>
      <c r="I57" s="20">
        <v>700</v>
      </c>
    </row>
    <row r="58" spans="1:9">
      <c r="A58" s="30" t="s">
        <v>539</v>
      </c>
      <c r="B58" s="1" t="s">
        <v>538</v>
      </c>
      <c r="C58" s="1"/>
      <c r="D58" s="1"/>
      <c r="E58" s="269">
        <v>500</v>
      </c>
      <c r="F58" s="259">
        <v>500</v>
      </c>
      <c r="G58" s="84">
        <v>500</v>
      </c>
      <c r="H58" s="17">
        <v>500</v>
      </c>
      <c r="I58" s="20">
        <v>500</v>
      </c>
    </row>
    <row r="59" spans="1:9">
      <c r="A59" s="30" t="s">
        <v>323</v>
      </c>
      <c r="B59" s="1" t="s">
        <v>46</v>
      </c>
      <c r="C59" s="1">
        <v>540</v>
      </c>
      <c r="D59" s="1">
        <v>530</v>
      </c>
      <c r="E59" s="269"/>
      <c r="F59" s="259"/>
      <c r="G59" s="84"/>
      <c r="H59" s="17"/>
      <c r="I59" s="20"/>
    </row>
    <row r="60" spans="1:9">
      <c r="A60" s="30" t="s">
        <v>322</v>
      </c>
      <c r="B60" s="1" t="s">
        <v>47</v>
      </c>
      <c r="C60" s="1">
        <v>140</v>
      </c>
      <c r="D60" s="1">
        <v>105</v>
      </c>
      <c r="E60" s="269">
        <v>250</v>
      </c>
      <c r="F60" s="259">
        <v>250</v>
      </c>
      <c r="G60" s="84">
        <v>200</v>
      </c>
      <c r="H60" s="17">
        <v>250</v>
      </c>
      <c r="I60" s="20">
        <v>250</v>
      </c>
    </row>
    <row r="61" spans="1:9">
      <c r="A61" s="30" t="s">
        <v>321</v>
      </c>
      <c r="B61" s="1" t="s">
        <v>48</v>
      </c>
      <c r="C61" s="1">
        <v>73.39</v>
      </c>
      <c r="D61" s="1">
        <v>651.12</v>
      </c>
      <c r="E61" s="269">
        <v>200</v>
      </c>
      <c r="F61" s="259">
        <v>300</v>
      </c>
      <c r="G61" s="84">
        <v>200</v>
      </c>
      <c r="H61" s="17">
        <v>200</v>
      </c>
      <c r="I61" s="20">
        <v>200</v>
      </c>
    </row>
    <row r="62" spans="1:9">
      <c r="A62" s="30" t="s">
        <v>320</v>
      </c>
      <c r="B62" s="1" t="s">
        <v>49</v>
      </c>
      <c r="C62" s="1">
        <v>13.96</v>
      </c>
      <c r="D62" s="1"/>
      <c r="E62" s="269">
        <v>20</v>
      </c>
      <c r="F62" s="259">
        <v>100</v>
      </c>
      <c r="G62" s="84"/>
      <c r="H62" s="17">
        <v>50</v>
      </c>
      <c r="I62" s="20">
        <v>50</v>
      </c>
    </row>
    <row r="63" spans="1:9">
      <c r="A63" s="30" t="s">
        <v>319</v>
      </c>
      <c r="B63" s="1" t="s">
        <v>50</v>
      </c>
      <c r="C63" s="1">
        <v>84</v>
      </c>
      <c r="D63" s="1">
        <v>84</v>
      </c>
      <c r="E63" s="269">
        <v>100</v>
      </c>
      <c r="F63" s="259">
        <v>150</v>
      </c>
      <c r="G63" s="84">
        <v>100</v>
      </c>
      <c r="H63" s="17">
        <v>90</v>
      </c>
      <c r="I63" s="20">
        <v>90</v>
      </c>
    </row>
    <row r="64" spans="1:9">
      <c r="A64" s="30" t="s">
        <v>318</v>
      </c>
      <c r="B64" s="1" t="s">
        <v>96</v>
      </c>
      <c r="C64" s="1">
        <v>21.84</v>
      </c>
      <c r="D64" s="1">
        <v>23.28</v>
      </c>
      <c r="E64" s="269">
        <v>25</v>
      </c>
      <c r="F64" s="259">
        <v>25</v>
      </c>
      <c r="G64" s="84">
        <v>25</v>
      </c>
      <c r="H64" s="17">
        <v>50</v>
      </c>
      <c r="I64" s="20">
        <v>50</v>
      </c>
    </row>
    <row r="65" spans="1:9">
      <c r="A65" s="30" t="s">
        <v>317</v>
      </c>
      <c r="B65" s="1" t="s">
        <v>97</v>
      </c>
      <c r="C65" s="1">
        <v>630.54</v>
      </c>
      <c r="D65" s="1">
        <v>636.12</v>
      </c>
      <c r="E65" s="269">
        <v>635</v>
      </c>
      <c r="F65" s="259">
        <v>650</v>
      </c>
      <c r="G65" s="84">
        <v>640</v>
      </c>
      <c r="H65" s="17">
        <v>640</v>
      </c>
      <c r="I65" s="20">
        <v>640</v>
      </c>
    </row>
    <row r="66" spans="1:9">
      <c r="A66" s="30" t="s">
        <v>316</v>
      </c>
      <c r="B66" s="1" t="s">
        <v>290</v>
      </c>
      <c r="C66" s="1">
        <v>82.6</v>
      </c>
      <c r="D66" s="1">
        <v>29.04</v>
      </c>
      <c r="E66" s="269"/>
      <c r="F66" s="259"/>
      <c r="G66" s="84"/>
      <c r="H66" s="17"/>
      <c r="I66" s="20"/>
    </row>
    <row r="67" spans="1:9">
      <c r="A67" s="309" t="s">
        <v>155</v>
      </c>
      <c r="B67" s="310"/>
      <c r="C67" s="3">
        <f t="shared" ref="C67:I67" si="1">SUM(C68:C83)</f>
        <v>1864.6899999999998</v>
      </c>
      <c r="D67" s="257">
        <f t="shared" si="1"/>
        <v>1912.6199999999997</v>
      </c>
      <c r="E67" s="3">
        <f t="shared" si="1"/>
        <v>1900</v>
      </c>
      <c r="F67" s="22">
        <f t="shared" si="1"/>
        <v>1950</v>
      </c>
      <c r="G67" s="85">
        <f t="shared" si="1"/>
        <v>1950</v>
      </c>
      <c r="H67" s="21">
        <f t="shared" si="1"/>
        <v>2000</v>
      </c>
      <c r="I67" s="22">
        <f t="shared" si="1"/>
        <v>2000</v>
      </c>
    </row>
    <row r="68" spans="1:9">
      <c r="A68" s="31" t="s">
        <v>367</v>
      </c>
      <c r="B68" s="1" t="s">
        <v>51</v>
      </c>
      <c r="C68" s="1">
        <v>780</v>
      </c>
      <c r="D68" s="1">
        <v>784</v>
      </c>
      <c r="E68" s="269">
        <v>805</v>
      </c>
      <c r="F68" s="20">
        <v>805</v>
      </c>
      <c r="G68" s="84">
        <v>840</v>
      </c>
      <c r="H68" s="17">
        <v>860</v>
      </c>
      <c r="I68" s="20">
        <v>860</v>
      </c>
    </row>
    <row r="69" spans="1:9">
      <c r="A69" s="30" t="s">
        <v>368</v>
      </c>
      <c r="B69" s="1" t="s">
        <v>52</v>
      </c>
      <c r="C69" s="1">
        <v>78</v>
      </c>
      <c r="D69" s="1">
        <v>78.400000000000006</v>
      </c>
      <c r="E69" s="269">
        <v>80</v>
      </c>
      <c r="F69" s="20">
        <v>80</v>
      </c>
      <c r="G69" s="84">
        <v>85</v>
      </c>
      <c r="H69" s="17">
        <v>90</v>
      </c>
      <c r="I69" s="20">
        <v>90</v>
      </c>
    </row>
    <row r="70" spans="1:9">
      <c r="A70" s="30" t="s">
        <v>369</v>
      </c>
      <c r="B70" s="1" t="s">
        <v>53</v>
      </c>
      <c r="C70" s="1">
        <v>10.92</v>
      </c>
      <c r="D70" s="1">
        <v>11.25</v>
      </c>
      <c r="E70" s="269">
        <v>15</v>
      </c>
      <c r="F70" s="20">
        <v>15</v>
      </c>
      <c r="G70" s="84">
        <v>15</v>
      </c>
      <c r="H70" s="17">
        <v>20</v>
      </c>
      <c r="I70" s="20">
        <v>20</v>
      </c>
    </row>
    <row r="71" spans="1:9">
      <c r="A71" s="30" t="s">
        <v>370</v>
      </c>
      <c r="B71" s="1" t="s">
        <v>54</v>
      </c>
      <c r="C71" s="1">
        <v>109.2</v>
      </c>
      <c r="D71" s="1">
        <v>109.76</v>
      </c>
      <c r="E71" s="269">
        <v>115</v>
      </c>
      <c r="F71" s="20">
        <v>110</v>
      </c>
      <c r="G71" s="84">
        <v>120</v>
      </c>
      <c r="H71" s="17">
        <v>120</v>
      </c>
      <c r="I71" s="20">
        <v>120</v>
      </c>
    </row>
    <row r="72" spans="1:9">
      <c r="A72" s="30" t="s">
        <v>371</v>
      </c>
      <c r="B72" s="1" t="s">
        <v>55</v>
      </c>
      <c r="C72" s="1">
        <v>6.24</v>
      </c>
      <c r="D72" s="1">
        <v>6.33</v>
      </c>
      <c r="E72" s="269">
        <v>10</v>
      </c>
      <c r="F72" s="20">
        <v>10</v>
      </c>
      <c r="G72" s="84">
        <v>10</v>
      </c>
      <c r="H72" s="17">
        <v>10</v>
      </c>
      <c r="I72" s="20">
        <v>10</v>
      </c>
    </row>
    <row r="73" spans="1:9">
      <c r="A73" s="30" t="s">
        <v>372</v>
      </c>
      <c r="B73" s="1" t="s">
        <v>56</v>
      </c>
      <c r="C73" s="1">
        <v>23.4</v>
      </c>
      <c r="D73" s="1">
        <v>23.52</v>
      </c>
      <c r="E73" s="269">
        <v>25</v>
      </c>
      <c r="F73" s="20">
        <v>25</v>
      </c>
      <c r="G73" s="84">
        <v>30</v>
      </c>
      <c r="H73" s="17">
        <v>35</v>
      </c>
      <c r="I73" s="20">
        <v>35</v>
      </c>
    </row>
    <row r="74" spans="1:9">
      <c r="A74" s="30" t="s">
        <v>373</v>
      </c>
      <c r="B74" s="1" t="s">
        <v>57</v>
      </c>
      <c r="C74" s="1">
        <v>7.8</v>
      </c>
      <c r="D74" s="1">
        <v>7.84</v>
      </c>
      <c r="E74" s="269">
        <v>10</v>
      </c>
      <c r="F74" s="20">
        <v>10</v>
      </c>
      <c r="G74" s="84">
        <v>10</v>
      </c>
      <c r="H74" s="17">
        <v>10</v>
      </c>
      <c r="I74" s="20">
        <v>10</v>
      </c>
    </row>
    <row r="75" spans="1:9">
      <c r="A75" s="30" t="s">
        <v>374</v>
      </c>
      <c r="B75" s="1" t="s">
        <v>58</v>
      </c>
      <c r="C75" s="1">
        <v>37.06</v>
      </c>
      <c r="D75" s="1">
        <v>37.22</v>
      </c>
      <c r="E75" s="269">
        <v>40</v>
      </c>
      <c r="F75" s="20">
        <v>40</v>
      </c>
      <c r="G75" s="84">
        <v>40</v>
      </c>
      <c r="H75" s="17">
        <v>45</v>
      </c>
      <c r="I75" s="20">
        <v>45</v>
      </c>
    </row>
    <row r="76" spans="1:9">
      <c r="A76" s="30" t="s">
        <v>375</v>
      </c>
      <c r="B76" s="1" t="s">
        <v>282</v>
      </c>
      <c r="C76" s="1">
        <v>91.6</v>
      </c>
      <c r="D76" s="1">
        <v>0</v>
      </c>
      <c r="E76" s="269">
        <v>0</v>
      </c>
      <c r="F76" s="20">
        <v>80</v>
      </c>
      <c r="G76" s="84">
        <v>0</v>
      </c>
      <c r="H76" s="17">
        <v>0</v>
      </c>
      <c r="I76" s="20">
        <v>0</v>
      </c>
    </row>
    <row r="77" spans="1:9">
      <c r="A77" s="30" t="s">
        <v>376</v>
      </c>
      <c r="B77" s="1" t="s">
        <v>59</v>
      </c>
      <c r="C77" s="1">
        <v>413.84</v>
      </c>
      <c r="D77" s="1">
        <v>540</v>
      </c>
      <c r="E77" s="269">
        <v>460</v>
      </c>
      <c r="F77" s="20">
        <v>460</v>
      </c>
      <c r="G77" s="84">
        <v>460</v>
      </c>
      <c r="H77" s="17">
        <v>470</v>
      </c>
      <c r="I77" s="20">
        <v>470</v>
      </c>
    </row>
    <row r="78" spans="1:9">
      <c r="A78" s="30" t="s">
        <v>377</v>
      </c>
      <c r="B78" s="1" t="s">
        <v>18</v>
      </c>
      <c r="C78" s="1">
        <v>64.5</v>
      </c>
      <c r="D78" s="1">
        <v>90.51</v>
      </c>
      <c r="E78" s="269">
        <v>100</v>
      </c>
      <c r="F78" s="20">
        <v>100</v>
      </c>
      <c r="G78" s="84">
        <v>30</v>
      </c>
      <c r="H78" s="17">
        <v>30</v>
      </c>
      <c r="I78" s="20">
        <v>30</v>
      </c>
    </row>
    <row r="79" spans="1:9">
      <c r="A79" s="30" t="s">
        <v>558</v>
      </c>
      <c r="B79" s="1" t="s">
        <v>559</v>
      </c>
      <c r="C79" s="1"/>
      <c r="D79" s="1"/>
      <c r="E79" s="269"/>
      <c r="F79" s="20"/>
      <c r="G79" s="84">
        <v>70</v>
      </c>
      <c r="H79" s="17">
        <v>70</v>
      </c>
      <c r="I79" s="20">
        <v>70</v>
      </c>
    </row>
    <row r="80" spans="1:9">
      <c r="A80" s="30" t="s">
        <v>378</v>
      </c>
      <c r="B80" s="1" t="s">
        <v>22</v>
      </c>
      <c r="C80" s="1">
        <v>113.14</v>
      </c>
      <c r="D80" s="1">
        <v>91.12</v>
      </c>
      <c r="E80" s="269">
        <v>100</v>
      </c>
      <c r="F80" s="20">
        <v>80</v>
      </c>
      <c r="G80" s="84">
        <v>100</v>
      </c>
      <c r="H80" s="17">
        <v>100</v>
      </c>
      <c r="I80" s="20">
        <v>100</v>
      </c>
    </row>
    <row r="81" spans="1:9">
      <c r="A81" s="30" t="s">
        <v>379</v>
      </c>
      <c r="B81" s="1" t="s">
        <v>61</v>
      </c>
      <c r="C81" s="1">
        <v>95.9</v>
      </c>
      <c r="D81" s="1">
        <v>99.58</v>
      </c>
      <c r="E81" s="269">
        <v>100</v>
      </c>
      <c r="F81" s="20">
        <v>100</v>
      </c>
      <c r="G81" s="84">
        <v>100</v>
      </c>
      <c r="H81" s="17">
        <v>100</v>
      </c>
      <c r="I81" s="20">
        <v>100</v>
      </c>
    </row>
    <row r="82" spans="1:9">
      <c r="A82" s="30" t="s">
        <v>380</v>
      </c>
      <c r="B82" s="1" t="s">
        <v>62</v>
      </c>
      <c r="C82" s="1">
        <v>25.09</v>
      </c>
      <c r="D82" s="1">
        <v>25.09</v>
      </c>
      <c r="E82" s="269">
        <v>30</v>
      </c>
      <c r="F82" s="20">
        <v>25</v>
      </c>
      <c r="G82" s="84">
        <v>30</v>
      </c>
      <c r="H82" s="17">
        <v>30</v>
      </c>
      <c r="I82" s="20">
        <v>30</v>
      </c>
    </row>
    <row r="83" spans="1:9">
      <c r="A83" s="30" t="s">
        <v>381</v>
      </c>
      <c r="B83" s="1" t="s">
        <v>200</v>
      </c>
      <c r="C83" s="1">
        <v>8</v>
      </c>
      <c r="D83" s="1">
        <v>8</v>
      </c>
      <c r="E83" s="269">
        <v>10</v>
      </c>
      <c r="F83" s="20">
        <v>10</v>
      </c>
      <c r="G83" s="84">
        <v>10</v>
      </c>
      <c r="H83" s="17">
        <v>10</v>
      </c>
      <c r="I83" s="20">
        <v>10</v>
      </c>
    </row>
    <row r="84" spans="1:9">
      <c r="A84" s="309" t="s">
        <v>156</v>
      </c>
      <c r="B84" s="310"/>
      <c r="C84" s="3">
        <f t="shared" ref="C84:I84" si="2">SUM(C85:C88)</f>
        <v>223.74</v>
      </c>
      <c r="D84" s="3">
        <f t="shared" si="2"/>
        <v>225.72</v>
      </c>
      <c r="E84" s="3">
        <f t="shared" si="2"/>
        <v>250</v>
      </c>
      <c r="F84" s="22">
        <f t="shared" si="2"/>
        <v>250</v>
      </c>
      <c r="G84" s="85">
        <f t="shared" si="2"/>
        <v>250</v>
      </c>
      <c r="H84" s="21">
        <f t="shared" si="2"/>
        <v>250</v>
      </c>
      <c r="I84" s="22">
        <f t="shared" si="2"/>
        <v>250</v>
      </c>
    </row>
    <row r="85" spans="1:9">
      <c r="A85" s="30" t="s">
        <v>382</v>
      </c>
      <c r="B85" s="1" t="s">
        <v>60</v>
      </c>
      <c r="C85" s="1">
        <v>100</v>
      </c>
      <c r="D85" s="1">
        <v>80</v>
      </c>
      <c r="E85" s="269">
        <v>100</v>
      </c>
      <c r="F85" s="20">
        <v>100</v>
      </c>
      <c r="G85" s="84">
        <v>50</v>
      </c>
      <c r="H85" s="17">
        <v>50</v>
      </c>
      <c r="I85" s="20">
        <v>50</v>
      </c>
    </row>
    <row r="86" spans="1:9">
      <c r="A86" s="30" t="s">
        <v>558</v>
      </c>
      <c r="B86" s="1" t="s">
        <v>559</v>
      </c>
      <c r="C86" s="1"/>
      <c r="D86" s="1"/>
      <c r="E86" s="269"/>
      <c r="F86" s="20"/>
      <c r="G86" s="84">
        <v>50</v>
      </c>
      <c r="H86" s="17">
        <v>50</v>
      </c>
      <c r="I86" s="20">
        <v>50</v>
      </c>
    </row>
    <row r="87" spans="1:9">
      <c r="A87" s="30" t="s">
        <v>383</v>
      </c>
      <c r="B87" s="1" t="s">
        <v>63</v>
      </c>
      <c r="C87" s="1">
        <v>73.739999999999995</v>
      </c>
      <c r="D87" s="1">
        <v>95.72</v>
      </c>
      <c r="E87" s="269">
        <v>100</v>
      </c>
      <c r="F87" s="20">
        <v>100</v>
      </c>
      <c r="G87" s="84">
        <v>100</v>
      </c>
      <c r="H87" s="17">
        <v>100</v>
      </c>
      <c r="I87" s="20">
        <v>100</v>
      </c>
    </row>
    <row r="88" spans="1:9">
      <c r="A88" s="30" t="s">
        <v>384</v>
      </c>
      <c r="B88" s="1" t="s">
        <v>201</v>
      </c>
      <c r="C88" s="1">
        <v>50</v>
      </c>
      <c r="D88" s="1">
        <v>50</v>
      </c>
      <c r="E88" s="269">
        <v>50</v>
      </c>
      <c r="F88" s="20">
        <v>50</v>
      </c>
      <c r="G88" s="84">
        <v>50</v>
      </c>
      <c r="H88" s="17">
        <v>50</v>
      </c>
      <c r="I88" s="20">
        <v>50</v>
      </c>
    </row>
    <row r="89" spans="1:9">
      <c r="A89" s="309" t="s">
        <v>302</v>
      </c>
      <c r="B89" s="310"/>
      <c r="C89" s="3"/>
      <c r="D89" s="3">
        <f>SUM(D90:D97)</f>
        <v>93.529999999999973</v>
      </c>
      <c r="E89" s="3">
        <v>100</v>
      </c>
      <c r="F89" s="22">
        <f>SUM(F90:F97)</f>
        <v>114</v>
      </c>
      <c r="G89" s="85">
        <f>SUM(G90:G97)</f>
        <v>100</v>
      </c>
      <c r="H89" s="21">
        <v>100</v>
      </c>
      <c r="I89" s="22">
        <v>100</v>
      </c>
    </row>
    <row r="90" spans="1:9">
      <c r="A90" s="31" t="s">
        <v>385</v>
      </c>
      <c r="B90" s="1" t="s">
        <v>303</v>
      </c>
      <c r="C90" s="9"/>
      <c r="D90" s="9">
        <v>69.3</v>
      </c>
      <c r="E90" s="268">
        <v>73</v>
      </c>
      <c r="F90" s="27">
        <v>85</v>
      </c>
      <c r="G90" s="86">
        <v>73</v>
      </c>
      <c r="H90" s="26">
        <v>73</v>
      </c>
      <c r="I90" s="27">
        <v>73</v>
      </c>
    </row>
    <row r="91" spans="1:9">
      <c r="A91" s="30" t="s">
        <v>386</v>
      </c>
      <c r="B91" s="1" t="s">
        <v>304</v>
      </c>
      <c r="C91" s="9"/>
      <c r="D91" s="9">
        <v>6.93</v>
      </c>
      <c r="E91" s="268">
        <v>7</v>
      </c>
      <c r="F91" s="27">
        <v>9</v>
      </c>
      <c r="G91" s="86">
        <v>7</v>
      </c>
      <c r="H91" s="26">
        <v>7</v>
      </c>
      <c r="I91" s="27">
        <v>7</v>
      </c>
    </row>
    <row r="92" spans="1:9">
      <c r="A92" s="30" t="s">
        <v>387</v>
      </c>
      <c r="B92" s="1" t="s">
        <v>305</v>
      </c>
      <c r="C92" s="9"/>
      <c r="D92" s="9">
        <v>0.98</v>
      </c>
      <c r="E92" s="268">
        <v>1</v>
      </c>
      <c r="F92" s="27">
        <v>1</v>
      </c>
      <c r="G92" s="86">
        <v>1</v>
      </c>
      <c r="H92" s="26">
        <v>1</v>
      </c>
      <c r="I92" s="27">
        <v>1</v>
      </c>
    </row>
    <row r="93" spans="1:9">
      <c r="A93" s="30" t="s">
        <v>388</v>
      </c>
      <c r="B93" s="1" t="s">
        <v>306</v>
      </c>
      <c r="C93" s="9"/>
      <c r="D93" s="9">
        <v>9.7100000000000009</v>
      </c>
      <c r="E93" s="268">
        <v>10</v>
      </c>
      <c r="F93" s="27">
        <v>10</v>
      </c>
      <c r="G93" s="86">
        <v>10</v>
      </c>
      <c r="H93" s="26">
        <v>10</v>
      </c>
      <c r="I93" s="27">
        <v>10</v>
      </c>
    </row>
    <row r="94" spans="1:9">
      <c r="A94" s="30" t="s">
        <v>389</v>
      </c>
      <c r="B94" s="1" t="s">
        <v>307</v>
      </c>
      <c r="C94" s="9"/>
      <c r="D94" s="9">
        <v>0.55000000000000004</v>
      </c>
      <c r="E94" s="268">
        <v>1</v>
      </c>
      <c r="F94" s="27">
        <v>1</v>
      </c>
      <c r="G94" s="86">
        <v>1</v>
      </c>
      <c r="H94" s="26">
        <v>1</v>
      </c>
      <c r="I94" s="27">
        <v>1</v>
      </c>
    </row>
    <row r="95" spans="1:9">
      <c r="A95" s="30" t="s">
        <v>390</v>
      </c>
      <c r="B95" s="1" t="s">
        <v>308</v>
      </c>
      <c r="C95" s="9"/>
      <c r="D95" s="9">
        <v>2.0699999999999998</v>
      </c>
      <c r="E95" s="268">
        <v>3</v>
      </c>
      <c r="F95" s="27">
        <v>3</v>
      </c>
      <c r="G95" s="86">
        <v>3</v>
      </c>
      <c r="H95" s="26">
        <v>3</v>
      </c>
      <c r="I95" s="27">
        <v>3</v>
      </c>
    </row>
    <row r="96" spans="1:9">
      <c r="A96" s="30" t="s">
        <v>391</v>
      </c>
      <c r="B96" s="1" t="s">
        <v>309</v>
      </c>
      <c r="C96" s="9"/>
      <c r="D96" s="9">
        <v>0.69</v>
      </c>
      <c r="E96" s="268">
        <v>1</v>
      </c>
      <c r="F96" s="27">
        <v>1</v>
      </c>
      <c r="G96" s="86">
        <v>1</v>
      </c>
      <c r="H96" s="26">
        <v>1</v>
      </c>
      <c r="I96" s="27">
        <v>1</v>
      </c>
    </row>
    <row r="97" spans="1:9">
      <c r="A97" s="30" t="s">
        <v>392</v>
      </c>
      <c r="B97" s="1" t="s">
        <v>526</v>
      </c>
      <c r="C97" s="9"/>
      <c r="D97" s="9">
        <v>3.3</v>
      </c>
      <c r="E97" s="268">
        <v>4</v>
      </c>
      <c r="F97" s="27">
        <v>4</v>
      </c>
      <c r="G97" s="86">
        <v>4</v>
      </c>
      <c r="H97" s="26">
        <v>4</v>
      </c>
      <c r="I97" s="27">
        <v>4</v>
      </c>
    </row>
    <row r="98" spans="1:9">
      <c r="A98" s="309" t="s">
        <v>560</v>
      </c>
      <c r="B98" s="310"/>
      <c r="C98" s="3">
        <f t="shared" ref="C98:I98" si="3">SUM(C99:C111)</f>
        <v>557.40000000000009</v>
      </c>
      <c r="D98" s="3">
        <f t="shared" si="3"/>
        <v>751.68000000000006</v>
      </c>
      <c r="E98" s="3">
        <f t="shared" si="3"/>
        <v>900</v>
      </c>
      <c r="F98" s="22">
        <f t="shared" si="3"/>
        <v>900</v>
      </c>
      <c r="G98" s="85">
        <f>SUM(G99:G111)</f>
        <v>650</v>
      </c>
      <c r="H98" s="21">
        <f t="shared" si="3"/>
        <v>0</v>
      </c>
      <c r="I98" s="22">
        <f t="shared" si="3"/>
        <v>0</v>
      </c>
    </row>
    <row r="99" spans="1:9">
      <c r="A99" s="30" t="s">
        <v>393</v>
      </c>
      <c r="B99" s="1" t="s">
        <v>9</v>
      </c>
      <c r="C99" s="1">
        <v>19.899999999999999</v>
      </c>
      <c r="D99" s="1"/>
      <c r="E99" s="269"/>
      <c r="F99" s="259"/>
      <c r="G99" s="84"/>
      <c r="H99" s="17"/>
      <c r="I99" s="20"/>
    </row>
    <row r="100" spans="1:9">
      <c r="A100" s="30" t="s">
        <v>394</v>
      </c>
      <c r="B100" s="1" t="s">
        <v>12</v>
      </c>
      <c r="C100" s="1">
        <v>17.98</v>
      </c>
      <c r="D100" s="1">
        <v>19.88</v>
      </c>
      <c r="E100" s="269"/>
      <c r="F100" s="259"/>
      <c r="G100" s="84">
        <v>20</v>
      </c>
      <c r="H100" s="17"/>
      <c r="I100" s="20"/>
    </row>
    <row r="101" spans="1:9">
      <c r="A101" s="30" t="s">
        <v>395</v>
      </c>
      <c r="B101" s="1" t="s">
        <v>13</v>
      </c>
      <c r="C101" s="1">
        <v>1.02</v>
      </c>
      <c r="D101" s="1">
        <v>1.1299999999999999</v>
      </c>
      <c r="E101" s="269"/>
      <c r="F101" s="259"/>
      <c r="G101" s="84">
        <v>5</v>
      </c>
      <c r="H101" s="17"/>
      <c r="I101" s="20"/>
    </row>
    <row r="102" spans="1:9">
      <c r="A102" s="30" t="s">
        <v>396</v>
      </c>
      <c r="B102" s="1" t="s">
        <v>69</v>
      </c>
      <c r="C102" s="1">
        <v>6.1</v>
      </c>
      <c r="D102" s="1">
        <v>6.74</v>
      </c>
      <c r="E102" s="269"/>
      <c r="F102" s="259"/>
      <c r="G102" s="84">
        <v>8</v>
      </c>
      <c r="H102" s="17"/>
      <c r="I102" s="20"/>
    </row>
    <row r="103" spans="1:9">
      <c r="A103" s="30" t="s">
        <v>397</v>
      </c>
      <c r="B103" s="1" t="s">
        <v>17</v>
      </c>
      <c r="C103" s="1">
        <v>79.900000000000006</v>
      </c>
      <c r="D103" s="1">
        <v>70.349999999999994</v>
      </c>
      <c r="E103" s="269">
        <v>120</v>
      </c>
      <c r="F103" s="259">
        <v>100</v>
      </c>
      <c r="G103" s="84">
        <v>100</v>
      </c>
      <c r="H103" s="17"/>
      <c r="I103" s="20"/>
    </row>
    <row r="104" spans="1:9">
      <c r="A104" s="30" t="s">
        <v>398</v>
      </c>
      <c r="B104" s="1" t="s">
        <v>18</v>
      </c>
      <c r="C104" s="1">
        <v>5</v>
      </c>
      <c r="D104" s="1">
        <v>16</v>
      </c>
      <c r="E104" s="269">
        <v>20</v>
      </c>
      <c r="F104" s="259">
        <v>20</v>
      </c>
      <c r="G104" s="84">
        <v>10</v>
      </c>
      <c r="H104" s="17"/>
      <c r="I104" s="20"/>
    </row>
    <row r="105" spans="1:9">
      <c r="A105" s="30" t="s">
        <v>399</v>
      </c>
      <c r="B105" s="1" t="s">
        <v>21</v>
      </c>
      <c r="C105" s="1">
        <v>35.369999999999997</v>
      </c>
      <c r="D105" s="1">
        <v>57.1</v>
      </c>
      <c r="E105" s="269">
        <v>50</v>
      </c>
      <c r="F105" s="259">
        <v>70</v>
      </c>
      <c r="G105" s="84">
        <v>50</v>
      </c>
      <c r="H105" s="17"/>
      <c r="I105" s="20"/>
    </row>
    <row r="106" spans="1:9">
      <c r="A106" s="30" t="s">
        <v>400</v>
      </c>
      <c r="B106" s="1" t="s">
        <v>27</v>
      </c>
      <c r="C106" s="1">
        <v>15.38</v>
      </c>
      <c r="D106" s="1">
        <v>29.68</v>
      </c>
      <c r="E106" s="269">
        <v>40</v>
      </c>
      <c r="F106" s="259">
        <v>40</v>
      </c>
      <c r="G106" s="84">
        <v>30</v>
      </c>
      <c r="H106" s="17"/>
      <c r="I106" s="20"/>
    </row>
    <row r="107" spans="1:9">
      <c r="A107" s="30" t="s">
        <v>401</v>
      </c>
      <c r="B107" s="1" t="s">
        <v>70</v>
      </c>
      <c r="C107" s="1">
        <v>0</v>
      </c>
      <c r="D107" s="1"/>
      <c r="E107" s="269">
        <v>50</v>
      </c>
      <c r="F107" s="259">
        <v>50</v>
      </c>
      <c r="G107" s="84">
        <v>50</v>
      </c>
      <c r="H107" s="17"/>
      <c r="I107" s="20"/>
    </row>
    <row r="108" spans="1:9">
      <c r="A108" s="30" t="s">
        <v>402</v>
      </c>
      <c r="B108" s="1" t="s">
        <v>36</v>
      </c>
      <c r="C108" s="1">
        <v>0</v>
      </c>
      <c r="D108" s="1">
        <v>0</v>
      </c>
      <c r="E108" s="269">
        <v>0</v>
      </c>
      <c r="F108" s="259"/>
      <c r="G108" s="84">
        <v>0</v>
      </c>
      <c r="H108" s="17"/>
      <c r="I108" s="20"/>
    </row>
    <row r="109" spans="1:9">
      <c r="A109" s="30" t="s">
        <v>403</v>
      </c>
      <c r="B109" s="1" t="s">
        <v>37</v>
      </c>
      <c r="C109" s="1">
        <v>49</v>
      </c>
      <c r="D109" s="1">
        <v>98</v>
      </c>
      <c r="E109" s="269">
        <v>120</v>
      </c>
      <c r="F109" s="259">
        <v>120</v>
      </c>
      <c r="G109" s="84">
        <v>60</v>
      </c>
      <c r="H109" s="17"/>
      <c r="I109" s="20"/>
    </row>
    <row r="110" spans="1:9">
      <c r="A110" s="30" t="s">
        <v>404</v>
      </c>
      <c r="B110" s="1" t="s">
        <v>71</v>
      </c>
      <c r="C110" s="1">
        <v>199.3</v>
      </c>
      <c r="D110" s="1">
        <v>310.8</v>
      </c>
      <c r="E110" s="269">
        <v>350</v>
      </c>
      <c r="F110" s="259">
        <v>350</v>
      </c>
      <c r="G110" s="84">
        <v>187</v>
      </c>
      <c r="H110" s="17"/>
      <c r="I110" s="20"/>
    </row>
    <row r="111" spans="1:9">
      <c r="A111" s="30" t="s">
        <v>405</v>
      </c>
      <c r="B111" s="1" t="s">
        <v>40</v>
      </c>
      <c r="C111" s="1">
        <v>128.44999999999999</v>
      </c>
      <c r="D111" s="1">
        <v>142</v>
      </c>
      <c r="E111" s="269">
        <v>150</v>
      </c>
      <c r="F111" s="259">
        <v>150</v>
      </c>
      <c r="G111" s="84">
        <v>130</v>
      </c>
      <c r="H111" s="17"/>
      <c r="I111" s="20"/>
    </row>
    <row r="112" spans="1:9">
      <c r="A112" s="309" t="s">
        <v>157</v>
      </c>
      <c r="B112" s="310"/>
      <c r="C112" s="3">
        <f t="shared" ref="C112:I112" si="4">SUM(C113:C131)</f>
        <v>9620.99</v>
      </c>
      <c r="D112" s="3">
        <f t="shared" si="4"/>
        <v>11114.3</v>
      </c>
      <c r="E112" s="3">
        <f t="shared" si="4"/>
        <v>12225</v>
      </c>
      <c r="F112" s="22">
        <f t="shared" si="4"/>
        <v>12225</v>
      </c>
      <c r="G112" s="85">
        <f t="shared" si="4"/>
        <v>12925</v>
      </c>
      <c r="H112" s="21">
        <f t="shared" si="4"/>
        <v>8315</v>
      </c>
      <c r="I112" s="22">
        <f t="shared" si="4"/>
        <v>8315</v>
      </c>
    </row>
    <row r="113" spans="1:9">
      <c r="A113" s="30" t="s">
        <v>406</v>
      </c>
      <c r="B113" s="1" t="s">
        <v>72</v>
      </c>
      <c r="C113" s="1">
        <v>521.86</v>
      </c>
      <c r="D113" s="1">
        <v>264.42</v>
      </c>
      <c r="E113" s="269">
        <v>550</v>
      </c>
      <c r="F113" s="259">
        <v>550</v>
      </c>
      <c r="G113" s="84">
        <v>550</v>
      </c>
      <c r="H113" s="17">
        <v>300</v>
      </c>
      <c r="I113" s="20">
        <v>300</v>
      </c>
    </row>
    <row r="114" spans="1:9">
      <c r="A114" s="30" t="s">
        <v>407</v>
      </c>
      <c r="B114" s="1" t="s">
        <v>73</v>
      </c>
      <c r="C114" s="1">
        <v>539</v>
      </c>
      <c r="D114" s="1"/>
      <c r="E114" s="269">
        <v>500</v>
      </c>
      <c r="F114" s="259">
        <v>500</v>
      </c>
      <c r="G114" s="84">
        <v>500</v>
      </c>
      <c r="H114" s="17">
        <v>0</v>
      </c>
      <c r="I114" s="20">
        <v>0</v>
      </c>
    </row>
    <row r="115" spans="1:9">
      <c r="A115" s="30" t="s">
        <v>552</v>
      </c>
      <c r="B115" s="1" t="s">
        <v>553</v>
      </c>
      <c r="C115" s="1"/>
      <c r="D115" s="1">
        <v>841.43</v>
      </c>
      <c r="E115" s="269">
        <v>3500</v>
      </c>
      <c r="F115" s="259">
        <v>3500</v>
      </c>
      <c r="G115" s="84">
        <v>2500</v>
      </c>
      <c r="H115" s="17">
        <v>3500</v>
      </c>
      <c r="I115" s="20">
        <v>3500</v>
      </c>
    </row>
    <row r="116" spans="1:9">
      <c r="A116" s="30" t="s">
        <v>408</v>
      </c>
      <c r="B116" s="1" t="s">
        <v>21</v>
      </c>
      <c r="C116" s="1">
        <v>886.95</v>
      </c>
      <c r="D116" s="1">
        <v>855.74</v>
      </c>
      <c r="E116" s="269">
        <v>500</v>
      </c>
      <c r="F116" s="259">
        <v>500</v>
      </c>
      <c r="G116" s="84">
        <v>500</v>
      </c>
      <c r="H116" s="17">
        <v>300</v>
      </c>
      <c r="I116" s="20">
        <v>300</v>
      </c>
    </row>
    <row r="117" spans="1:9">
      <c r="A117" s="30" t="s">
        <v>554</v>
      </c>
      <c r="B117" s="1" t="s">
        <v>555</v>
      </c>
      <c r="C117" s="1"/>
      <c r="D117" s="1">
        <v>2158.5700000000002</v>
      </c>
      <c r="E117" s="269">
        <v>1500</v>
      </c>
      <c r="F117" s="259">
        <v>1500</v>
      </c>
      <c r="G117" s="84">
        <v>2500</v>
      </c>
      <c r="H117" s="17">
        <v>1500</v>
      </c>
      <c r="I117" s="20">
        <v>1500</v>
      </c>
    </row>
    <row r="118" spans="1:9">
      <c r="A118" s="30" t="s">
        <v>409</v>
      </c>
      <c r="B118" s="1" t="s">
        <v>74</v>
      </c>
      <c r="C118" s="1"/>
      <c r="D118" s="1">
        <v>419.99</v>
      </c>
      <c r="E118" s="269"/>
      <c r="F118" s="259"/>
      <c r="G118" s="84">
        <v>200</v>
      </c>
      <c r="H118" s="17"/>
      <c r="I118" s="20"/>
    </row>
    <row r="119" spans="1:9">
      <c r="A119" s="30" t="s">
        <v>410</v>
      </c>
      <c r="B119" s="1" t="s">
        <v>75</v>
      </c>
      <c r="C119" s="1">
        <v>339.36</v>
      </c>
      <c r="D119" s="1">
        <v>409.86</v>
      </c>
      <c r="E119" s="269">
        <v>500</v>
      </c>
      <c r="F119" s="259">
        <v>500</v>
      </c>
      <c r="G119" s="84">
        <v>500</v>
      </c>
      <c r="H119" s="17">
        <v>100</v>
      </c>
      <c r="I119" s="20">
        <v>100</v>
      </c>
    </row>
    <row r="120" spans="1:9">
      <c r="A120" s="30" t="s">
        <v>411</v>
      </c>
      <c r="B120" s="1" t="s">
        <v>27</v>
      </c>
      <c r="C120" s="1">
        <v>40.630000000000003</v>
      </c>
      <c r="D120" s="1"/>
      <c r="E120" s="269">
        <v>100</v>
      </c>
      <c r="F120" s="259">
        <v>100</v>
      </c>
      <c r="G120" s="84">
        <v>100</v>
      </c>
      <c r="H120" s="17">
        <v>100</v>
      </c>
      <c r="I120" s="20">
        <v>100</v>
      </c>
    </row>
    <row r="121" spans="1:9">
      <c r="A121" s="30" t="s">
        <v>412</v>
      </c>
      <c r="B121" s="1" t="s">
        <v>76</v>
      </c>
      <c r="C121" s="1">
        <v>498.2</v>
      </c>
      <c r="D121" s="1">
        <v>489.59</v>
      </c>
      <c r="E121" s="269">
        <v>500</v>
      </c>
      <c r="F121" s="259">
        <v>500</v>
      </c>
      <c r="G121" s="84">
        <v>500</v>
      </c>
      <c r="H121" s="17">
        <v>200</v>
      </c>
      <c r="I121" s="20">
        <v>200</v>
      </c>
    </row>
    <row r="122" spans="1:9">
      <c r="A122" s="30" t="s">
        <v>585</v>
      </c>
      <c r="B122" s="1" t="s">
        <v>578</v>
      </c>
      <c r="C122" s="1"/>
      <c r="D122" s="1"/>
      <c r="E122" s="269"/>
      <c r="F122" s="259"/>
      <c r="G122" s="84">
        <v>400</v>
      </c>
      <c r="H122" s="17"/>
      <c r="I122" s="20"/>
    </row>
    <row r="123" spans="1:9">
      <c r="A123" s="30" t="s">
        <v>413</v>
      </c>
      <c r="B123" s="1" t="s">
        <v>77</v>
      </c>
      <c r="C123" s="1">
        <v>648.83000000000004</v>
      </c>
      <c r="D123" s="1">
        <v>617.04</v>
      </c>
      <c r="E123" s="269">
        <v>650</v>
      </c>
      <c r="F123" s="259">
        <v>650</v>
      </c>
      <c r="G123" s="84">
        <v>700</v>
      </c>
      <c r="H123" s="17">
        <v>300</v>
      </c>
      <c r="I123" s="20">
        <v>300</v>
      </c>
    </row>
    <row r="124" spans="1:9">
      <c r="A124" s="30" t="s">
        <v>414</v>
      </c>
      <c r="B124" s="1" t="s">
        <v>78</v>
      </c>
      <c r="C124" s="1">
        <v>2379.7399999999998</v>
      </c>
      <c r="D124" s="1">
        <v>274.39999999999998</v>
      </c>
      <c r="E124" s="269">
        <v>200</v>
      </c>
      <c r="F124" s="259">
        <v>200</v>
      </c>
      <c r="G124" s="84">
        <v>200</v>
      </c>
      <c r="H124" s="17">
        <v>500</v>
      </c>
      <c r="I124" s="20">
        <v>500</v>
      </c>
    </row>
    <row r="125" spans="1:9">
      <c r="A125" s="30" t="s">
        <v>415</v>
      </c>
      <c r="B125" s="1" t="s">
        <v>79</v>
      </c>
      <c r="C125" s="1">
        <v>2466.1999999999998</v>
      </c>
      <c r="D125" s="1">
        <v>1880.06</v>
      </c>
      <c r="E125" s="269">
        <v>2500</v>
      </c>
      <c r="F125" s="259">
        <v>2500</v>
      </c>
      <c r="G125" s="84">
        <v>2500</v>
      </c>
      <c r="H125" s="17">
        <v>300</v>
      </c>
      <c r="I125" s="20">
        <v>300</v>
      </c>
    </row>
    <row r="126" spans="1:9">
      <c r="A126" s="30" t="s">
        <v>416</v>
      </c>
      <c r="B126" s="1" t="s">
        <v>80</v>
      </c>
      <c r="C126" s="1">
        <v>157.75</v>
      </c>
      <c r="D126" s="1">
        <v>157.75</v>
      </c>
      <c r="E126" s="269">
        <v>160</v>
      </c>
      <c r="F126" s="259">
        <v>160</v>
      </c>
      <c r="G126" s="84">
        <v>160</v>
      </c>
      <c r="H126" s="17">
        <v>160</v>
      </c>
      <c r="I126" s="20">
        <v>160</v>
      </c>
    </row>
    <row r="127" spans="1:9">
      <c r="A127" s="30" t="s">
        <v>417</v>
      </c>
      <c r="B127" s="1" t="s">
        <v>81</v>
      </c>
      <c r="C127" s="1">
        <v>154.80000000000001</v>
      </c>
      <c r="D127" s="1">
        <v>154.80000000000001</v>
      </c>
      <c r="E127" s="269">
        <v>155</v>
      </c>
      <c r="F127" s="259">
        <v>155</v>
      </c>
      <c r="G127" s="84">
        <v>155</v>
      </c>
      <c r="H127" s="17">
        <v>155</v>
      </c>
      <c r="I127" s="20">
        <v>155</v>
      </c>
    </row>
    <row r="128" spans="1:9">
      <c r="A128" s="30" t="s">
        <v>418</v>
      </c>
      <c r="B128" s="1" t="s">
        <v>82</v>
      </c>
      <c r="C128" s="1">
        <v>43</v>
      </c>
      <c r="D128" s="1">
        <v>92.04</v>
      </c>
      <c r="E128" s="269">
        <v>50</v>
      </c>
      <c r="F128" s="259">
        <v>50</v>
      </c>
      <c r="G128" s="84"/>
      <c r="H128" s="17">
        <v>100</v>
      </c>
      <c r="I128" s="20">
        <v>100</v>
      </c>
    </row>
    <row r="129" spans="1:9">
      <c r="A129" s="30" t="s">
        <v>419</v>
      </c>
      <c r="B129" s="1" t="s">
        <v>83</v>
      </c>
      <c r="C129" s="1">
        <v>614.66999999999996</v>
      </c>
      <c r="D129" s="1">
        <v>1512.61</v>
      </c>
      <c r="E129" s="269">
        <v>500</v>
      </c>
      <c r="F129" s="259">
        <v>500</v>
      </c>
      <c r="G129" s="84">
        <v>600</v>
      </c>
      <c r="H129" s="17">
        <v>500</v>
      </c>
      <c r="I129" s="20">
        <v>500</v>
      </c>
    </row>
    <row r="130" spans="1:9">
      <c r="A130" s="30" t="s">
        <v>420</v>
      </c>
      <c r="B130" s="1" t="s">
        <v>283</v>
      </c>
      <c r="C130" s="258">
        <v>30</v>
      </c>
      <c r="D130" s="258">
        <v>186</v>
      </c>
      <c r="E130" s="269">
        <v>60</v>
      </c>
      <c r="F130" s="259">
        <v>60</v>
      </c>
      <c r="G130" s="84">
        <v>60</v>
      </c>
      <c r="H130" s="17"/>
      <c r="I130" s="20"/>
    </row>
    <row r="131" spans="1:9">
      <c r="A131" s="30" t="s">
        <v>421</v>
      </c>
      <c r="B131" s="1" t="s">
        <v>84</v>
      </c>
      <c r="C131" s="258">
        <v>300</v>
      </c>
      <c r="D131" s="258">
        <v>800</v>
      </c>
      <c r="E131" s="269">
        <v>300</v>
      </c>
      <c r="F131" s="20">
        <v>300</v>
      </c>
      <c r="G131" s="84">
        <v>300</v>
      </c>
      <c r="H131" s="17">
        <v>300</v>
      </c>
      <c r="I131" s="20">
        <v>300</v>
      </c>
    </row>
    <row r="132" spans="1:9">
      <c r="A132" s="309" t="s">
        <v>158</v>
      </c>
      <c r="B132" s="310"/>
      <c r="C132" s="3">
        <f t="shared" ref="C132:I132" si="5">SUM(C133:C139)</f>
        <v>600.97</v>
      </c>
      <c r="D132" s="3">
        <f t="shared" si="5"/>
        <v>5167.7599999999993</v>
      </c>
      <c r="E132" s="3">
        <f t="shared" si="5"/>
        <v>2950</v>
      </c>
      <c r="F132" s="22">
        <f t="shared" si="5"/>
        <v>2950</v>
      </c>
      <c r="G132" s="85">
        <f t="shared" si="5"/>
        <v>3300</v>
      </c>
      <c r="H132" s="21">
        <f t="shared" si="5"/>
        <v>5200</v>
      </c>
      <c r="I132" s="22">
        <f t="shared" si="5"/>
        <v>5200</v>
      </c>
    </row>
    <row r="133" spans="1:9">
      <c r="A133" s="30" t="s">
        <v>422</v>
      </c>
      <c r="B133" s="1" t="s">
        <v>85</v>
      </c>
      <c r="C133" s="1">
        <v>90</v>
      </c>
      <c r="D133" s="1">
        <v>273.60000000000002</v>
      </c>
      <c r="E133" s="269">
        <v>250</v>
      </c>
      <c r="F133" s="259">
        <v>250</v>
      </c>
      <c r="G133" s="84">
        <v>400</v>
      </c>
      <c r="H133" s="17">
        <v>600</v>
      </c>
      <c r="I133" s="20">
        <v>600</v>
      </c>
    </row>
    <row r="134" spans="1:9">
      <c r="A134" s="30" t="s">
        <v>423</v>
      </c>
      <c r="B134" s="1" t="s">
        <v>250</v>
      </c>
      <c r="C134" s="1">
        <v>0</v>
      </c>
      <c r="D134" s="1">
        <v>874.9</v>
      </c>
      <c r="E134" s="269"/>
      <c r="F134" s="259"/>
      <c r="G134" s="84">
        <v>400</v>
      </c>
      <c r="H134" s="17">
        <v>700</v>
      </c>
      <c r="I134" s="20">
        <v>700</v>
      </c>
    </row>
    <row r="135" spans="1:9">
      <c r="A135" s="30" t="s">
        <v>424</v>
      </c>
      <c r="B135" s="1" t="s">
        <v>86</v>
      </c>
      <c r="C135" s="1">
        <v>481.68</v>
      </c>
      <c r="D135" s="1">
        <v>343.4</v>
      </c>
      <c r="E135" s="269">
        <v>500</v>
      </c>
      <c r="F135" s="259">
        <v>500</v>
      </c>
      <c r="G135" s="84">
        <v>500</v>
      </c>
      <c r="H135" s="17">
        <v>1700</v>
      </c>
      <c r="I135" s="20">
        <v>1700</v>
      </c>
    </row>
    <row r="136" spans="1:9">
      <c r="A136" s="30" t="s">
        <v>425</v>
      </c>
      <c r="B136" s="1" t="s">
        <v>87</v>
      </c>
      <c r="C136" s="1">
        <v>0</v>
      </c>
      <c r="D136" s="1">
        <v>3519</v>
      </c>
      <c r="E136" s="269">
        <v>2000</v>
      </c>
      <c r="F136" s="259">
        <v>2000</v>
      </c>
      <c r="G136" s="84">
        <v>2000</v>
      </c>
      <c r="H136" s="17">
        <v>1700</v>
      </c>
      <c r="I136" s="20">
        <v>1700</v>
      </c>
    </row>
    <row r="137" spans="1:9">
      <c r="A137" s="30" t="s">
        <v>426</v>
      </c>
      <c r="B137" s="1" t="s">
        <v>88</v>
      </c>
      <c r="C137" s="1"/>
      <c r="D137" s="1">
        <v>156.86000000000001</v>
      </c>
      <c r="E137" s="269">
        <v>200</v>
      </c>
      <c r="F137" s="259">
        <v>200</v>
      </c>
      <c r="G137" s="84"/>
      <c r="H137" s="17">
        <v>500</v>
      </c>
      <c r="I137" s="20">
        <v>500</v>
      </c>
    </row>
    <row r="138" spans="1:9">
      <c r="A138" s="30" t="s">
        <v>427</v>
      </c>
      <c r="B138" s="1" t="s">
        <v>89</v>
      </c>
      <c r="C138" s="1">
        <v>29.29</v>
      </c>
      <c r="D138" s="1"/>
      <c r="E138" s="269"/>
      <c r="F138" s="259"/>
      <c r="G138" s="84"/>
      <c r="H138" s="17"/>
      <c r="I138" s="20"/>
    </row>
    <row r="139" spans="1:9">
      <c r="A139" s="30" t="s">
        <v>428</v>
      </c>
      <c r="B139" s="1" t="s">
        <v>90</v>
      </c>
      <c r="C139" s="1"/>
      <c r="D139" s="1"/>
      <c r="E139" s="269"/>
      <c r="F139" s="20"/>
      <c r="G139" s="84"/>
      <c r="H139" s="17">
        <v>0</v>
      </c>
      <c r="I139" s="20">
        <v>0</v>
      </c>
    </row>
    <row r="140" spans="1:9">
      <c r="A140" s="309" t="s">
        <v>159</v>
      </c>
      <c r="B140" s="310"/>
      <c r="C140" s="3">
        <f t="shared" ref="C140:I140" si="6">SUM(C141:C149)</f>
        <v>17563.14</v>
      </c>
      <c r="D140" s="3">
        <f t="shared" si="6"/>
        <v>16811.09</v>
      </c>
      <c r="E140" s="3">
        <f t="shared" si="6"/>
        <v>17700</v>
      </c>
      <c r="F140" s="22">
        <f t="shared" si="6"/>
        <v>17700</v>
      </c>
      <c r="G140" s="85">
        <f t="shared" si="6"/>
        <v>19000</v>
      </c>
      <c r="H140" s="21">
        <f t="shared" si="6"/>
        <v>16750</v>
      </c>
      <c r="I140" s="22">
        <f t="shared" si="6"/>
        <v>16750</v>
      </c>
    </row>
    <row r="141" spans="1:9">
      <c r="A141" s="30" t="s">
        <v>429</v>
      </c>
      <c r="B141" s="1" t="s">
        <v>91</v>
      </c>
      <c r="C141" s="1">
        <v>606.6</v>
      </c>
      <c r="D141" s="1">
        <v>502.4</v>
      </c>
      <c r="E141" s="269">
        <v>500</v>
      </c>
      <c r="F141" s="259">
        <v>500</v>
      </c>
      <c r="G141" s="84">
        <v>500</v>
      </c>
      <c r="H141" s="17">
        <v>300</v>
      </c>
      <c r="I141" s="20">
        <v>300</v>
      </c>
    </row>
    <row r="142" spans="1:9">
      <c r="A142" s="30" t="s">
        <v>430</v>
      </c>
      <c r="B142" s="1" t="s">
        <v>92</v>
      </c>
      <c r="C142" s="1">
        <v>198</v>
      </c>
      <c r="D142" s="1"/>
      <c r="E142" s="269">
        <v>200</v>
      </c>
      <c r="F142" s="259">
        <v>200</v>
      </c>
      <c r="G142" s="84">
        <v>200</v>
      </c>
      <c r="H142" s="17">
        <v>250</v>
      </c>
      <c r="I142" s="20">
        <v>250</v>
      </c>
    </row>
    <row r="143" spans="1:9">
      <c r="A143" s="30" t="s">
        <v>431</v>
      </c>
      <c r="B143" s="1" t="s">
        <v>93</v>
      </c>
      <c r="C143" s="1">
        <v>14772.42</v>
      </c>
      <c r="D143" s="1">
        <v>12143.94</v>
      </c>
      <c r="E143" s="269">
        <v>14600</v>
      </c>
      <c r="F143" s="259">
        <v>14600</v>
      </c>
      <c r="G143" s="84">
        <v>15000</v>
      </c>
      <c r="H143" s="17">
        <v>14600</v>
      </c>
      <c r="I143" s="20">
        <v>14600</v>
      </c>
    </row>
    <row r="144" spans="1:9">
      <c r="A144" s="30" t="s">
        <v>432</v>
      </c>
      <c r="B144" s="1" t="s">
        <v>94</v>
      </c>
      <c r="C144" s="1">
        <v>702</v>
      </c>
      <c r="D144" s="1">
        <v>369</v>
      </c>
      <c r="E144" s="269">
        <v>1000</v>
      </c>
      <c r="F144" s="259">
        <v>1000</v>
      </c>
      <c r="G144" s="84">
        <v>1000</v>
      </c>
      <c r="H144" s="17">
        <v>700</v>
      </c>
      <c r="I144" s="27">
        <v>700</v>
      </c>
    </row>
    <row r="145" spans="1:9">
      <c r="A145" s="30" t="s">
        <v>433</v>
      </c>
      <c r="B145" s="1" t="s">
        <v>40</v>
      </c>
      <c r="C145" s="1">
        <v>850</v>
      </c>
      <c r="D145" s="1">
        <v>850</v>
      </c>
      <c r="E145" s="269">
        <v>500</v>
      </c>
      <c r="F145" s="259">
        <v>500</v>
      </c>
      <c r="G145" s="84">
        <v>500</v>
      </c>
      <c r="H145" s="17">
        <v>0</v>
      </c>
      <c r="I145" s="20">
        <v>0</v>
      </c>
    </row>
    <row r="146" spans="1:9">
      <c r="A146" s="30" t="s">
        <v>434</v>
      </c>
      <c r="B146" s="1" t="s">
        <v>556</v>
      </c>
      <c r="C146" s="1">
        <v>63.48</v>
      </c>
      <c r="D146" s="1">
        <v>775</v>
      </c>
      <c r="E146" s="269">
        <v>400</v>
      </c>
      <c r="F146" s="259">
        <v>400</v>
      </c>
      <c r="G146" s="84">
        <v>200</v>
      </c>
      <c r="H146" s="17">
        <v>400</v>
      </c>
      <c r="I146" s="20">
        <v>400</v>
      </c>
    </row>
    <row r="147" spans="1:9">
      <c r="A147" s="30" t="s">
        <v>579</v>
      </c>
      <c r="B147" s="1" t="s">
        <v>580</v>
      </c>
      <c r="C147" s="1"/>
      <c r="D147" s="1"/>
      <c r="E147" s="269"/>
      <c r="F147" s="259"/>
      <c r="G147" s="84">
        <v>300</v>
      </c>
      <c r="H147" s="17"/>
      <c r="I147" s="20"/>
    </row>
    <row r="148" spans="1:9">
      <c r="A148" s="30" t="s">
        <v>579</v>
      </c>
      <c r="B148" s="1" t="s">
        <v>581</v>
      </c>
      <c r="C148" s="1"/>
      <c r="D148" s="1"/>
      <c r="E148" s="269"/>
      <c r="F148" s="259"/>
      <c r="G148" s="84">
        <v>300</v>
      </c>
      <c r="H148" s="17"/>
      <c r="I148" s="20"/>
    </row>
    <row r="149" spans="1:9">
      <c r="A149" s="30" t="s">
        <v>435</v>
      </c>
      <c r="B149" s="1" t="s">
        <v>95</v>
      </c>
      <c r="C149" s="1">
        <v>370.64</v>
      </c>
      <c r="D149" s="1">
        <v>2170.75</v>
      </c>
      <c r="E149" s="269">
        <v>500</v>
      </c>
      <c r="F149" s="259">
        <v>500</v>
      </c>
      <c r="G149" s="84">
        <v>1000</v>
      </c>
      <c r="H149" s="17">
        <v>500</v>
      </c>
      <c r="I149" s="20">
        <v>500</v>
      </c>
    </row>
    <row r="150" spans="1:9">
      <c r="A150" s="309" t="s">
        <v>161</v>
      </c>
      <c r="B150" s="310"/>
      <c r="C150" s="3">
        <f t="shared" ref="C150:I150" si="7">SUM(C151:C156)</f>
        <v>6307.23</v>
      </c>
      <c r="D150" s="3">
        <f t="shared" si="7"/>
        <v>542.44000000000005</v>
      </c>
      <c r="E150" s="3">
        <f t="shared" si="7"/>
        <v>800</v>
      </c>
      <c r="F150" s="22">
        <f t="shared" si="7"/>
        <v>800</v>
      </c>
      <c r="G150" s="85">
        <f t="shared" si="7"/>
        <v>800</v>
      </c>
      <c r="H150" s="21">
        <f t="shared" si="7"/>
        <v>300</v>
      </c>
      <c r="I150" s="22">
        <f t="shared" si="7"/>
        <v>300</v>
      </c>
    </row>
    <row r="151" spans="1:9">
      <c r="A151" s="262" t="s">
        <v>436</v>
      </c>
      <c r="B151" s="8" t="s">
        <v>284</v>
      </c>
      <c r="C151" s="7">
        <v>289.7</v>
      </c>
      <c r="D151" s="7"/>
      <c r="E151" s="268"/>
      <c r="F151" s="24"/>
      <c r="G151" s="86"/>
      <c r="H151" s="23"/>
      <c r="I151" s="24"/>
    </row>
    <row r="152" spans="1:9">
      <c r="A152" s="262" t="s">
        <v>437</v>
      </c>
      <c r="B152" s="8" t="s">
        <v>285</v>
      </c>
      <c r="C152" s="7"/>
      <c r="D152" s="7"/>
      <c r="E152" s="268"/>
      <c r="F152" s="24"/>
      <c r="G152" s="86"/>
      <c r="H152" s="23"/>
      <c r="I152" s="24"/>
    </row>
    <row r="153" spans="1:9">
      <c r="A153" s="30" t="s">
        <v>438</v>
      </c>
      <c r="B153" s="1" t="s">
        <v>21</v>
      </c>
      <c r="C153" s="1">
        <v>109.95</v>
      </c>
      <c r="D153" s="1">
        <v>542.44000000000005</v>
      </c>
      <c r="E153" s="269">
        <v>300</v>
      </c>
      <c r="F153" s="20">
        <v>300</v>
      </c>
      <c r="G153" s="84">
        <v>300</v>
      </c>
      <c r="H153" s="17">
        <v>200</v>
      </c>
      <c r="I153" s="20">
        <v>200</v>
      </c>
    </row>
    <row r="154" spans="1:9">
      <c r="A154" s="30" t="s">
        <v>439</v>
      </c>
      <c r="B154" s="1" t="s">
        <v>287</v>
      </c>
      <c r="C154" s="1">
        <v>907.58</v>
      </c>
      <c r="D154" s="1"/>
      <c r="E154" s="269"/>
      <c r="F154" s="20"/>
      <c r="G154" s="84"/>
      <c r="H154" s="17"/>
      <c r="I154" s="20"/>
    </row>
    <row r="155" spans="1:9">
      <c r="A155" s="30" t="s">
        <v>440</v>
      </c>
      <c r="B155" s="1" t="s">
        <v>286</v>
      </c>
      <c r="C155" s="1">
        <v>5000</v>
      </c>
      <c r="D155" s="1"/>
      <c r="E155" s="269"/>
      <c r="F155" s="20"/>
      <c r="G155" s="84"/>
      <c r="H155" s="17"/>
      <c r="I155" s="20"/>
    </row>
    <row r="156" spans="1:9">
      <c r="A156" s="30" t="s">
        <v>441</v>
      </c>
      <c r="B156" s="1" t="s">
        <v>98</v>
      </c>
      <c r="C156" s="1"/>
      <c r="D156" s="1"/>
      <c r="E156" s="269">
        <v>500</v>
      </c>
      <c r="F156" s="20">
        <v>500</v>
      </c>
      <c r="G156" s="84">
        <v>500</v>
      </c>
      <c r="H156" s="17">
        <v>100</v>
      </c>
      <c r="I156" s="20">
        <v>100</v>
      </c>
    </row>
    <row r="157" spans="1:9">
      <c r="A157" s="309" t="s">
        <v>160</v>
      </c>
      <c r="B157" s="310"/>
      <c r="C157" s="3">
        <f t="shared" ref="C157:I157" si="8">SUM(C158:C160)</f>
        <v>5653.43</v>
      </c>
      <c r="D157" s="3">
        <f t="shared" si="8"/>
        <v>5253.44</v>
      </c>
      <c r="E157" s="3">
        <f t="shared" si="8"/>
        <v>8000</v>
      </c>
      <c r="F157" s="22">
        <f t="shared" si="8"/>
        <v>8000</v>
      </c>
      <c r="G157" s="85">
        <f t="shared" si="8"/>
        <v>7500</v>
      </c>
      <c r="H157" s="21">
        <f t="shared" si="8"/>
        <v>9000</v>
      </c>
      <c r="I157" s="22">
        <f t="shared" si="8"/>
        <v>9000</v>
      </c>
    </row>
    <row r="158" spans="1:9">
      <c r="A158" s="30" t="s">
        <v>442</v>
      </c>
      <c r="B158" s="1" t="s">
        <v>99</v>
      </c>
      <c r="C158" s="1">
        <v>5653.43</v>
      </c>
      <c r="D158" s="1">
        <v>5253.44</v>
      </c>
      <c r="E158" s="269">
        <v>5000</v>
      </c>
      <c r="F158" s="20">
        <v>5000</v>
      </c>
      <c r="G158" s="84">
        <v>5000</v>
      </c>
      <c r="H158" s="17">
        <v>7500</v>
      </c>
      <c r="I158" s="20">
        <v>7500</v>
      </c>
    </row>
    <row r="159" spans="1:9">
      <c r="A159" s="30" t="s">
        <v>443</v>
      </c>
      <c r="B159" s="1" t="s">
        <v>151</v>
      </c>
      <c r="C159" s="1"/>
      <c r="D159" s="1"/>
      <c r="E159" s="269">
        <v>1500</v>
      </c>
      <c r="F159" s="20">
        <v>1500</v>
      </c>
      <c r="G159" s="84"/>
      <c r="H159" s="17">
        <v>0</v>
      </c>
      <c r="I159" s="20">
        <v>0</v>
      </c>
    </row>
    <row r="160" spans="1:9">
      <c r="A160" s="30" t="s">
        <v>444</v>
      </c>
      <c r="B160" s="1" t="s">
        <v>100</v>
      </c>
      <c r="C160" s="1"/>
      <c r="D160" s="1"/>
      <c r="E160" s="269">
        <v>1500</v>
      </c>
      <c r="F160" s="20">
        <v>1500</v>
      </c>
      <c r="G160" s="84">
        <v>2500</v>
      </c>
      <c r="H160" s="17">
        <v>1500</v>
      </c>
      <c r="I160" s="20">
        <v>1500</v>
      </c>
    </row>
    <row r="161" spans="1:9">
      <c r="A161" s="309" t="s">
        <v>162</v>
      </c>
      <c r="B161" s="310"/>
      <c r="C161" s="3">
        <f t="shared" ref="C161:I161" si="9">SUM(C162:C174)</f>
        <v>7902.2800000000007</v>
      </c>
      <c r="D161" s="3">
        <f t="shared" si="9"/>
        <v>6433.9699999999993</v>
      </c>
      <c r="E161" s="3">
        <f t="shared" si="9"/>
        <v>7350</v>
      </c>
      <c r="F161" s="22">
        <f t="shared" si="9"/>
        <v>7350</v>
      </c>
      <c r="G161" s="85">
        <f t="shared" si="9"/>
        <v>6400</v>
      </c>
      <c r="H161" s="21">
        <f t="shared" si="9"/>
        <v>10000</v>
      </c>
      <c r="I161" s="22">
        <f t="shared" si="9"/>
        <v>10000</v>
      </c>
    </row>
    <row r="162" spans="1:9">
      <c r="A162" s="30" t="s">
        <v>445</v>
      </c>
      <c r="B162" s="1" t="s">
        <v>102</v>
      </c>
      <c r="C162" s="1">
        <v>1682.71</v>
      </c>
      <c r="D162" s="1">
        <v>2194.79</v>
      </c>
      <c r="E162" s="269">
        <v>2000</v>
      </c>
      <c r="F162" s="20">
        <v>2000</v>
      </c>
      <c r="G162" s="84">
        <v>2000</v>
      </c>
      <c r="H162" s="17">
        <v>2000</v>
      </c>
      <c r="I162" s="20">
        <v>2000</v>
      </c>
    </row>
    <row r="163" spans="1:9">
      <c r="A163" s="30" t="s">
        <v>446</v>
      </c>
      <c r="B163" s="1" t="s">
        <v>103</v>
      </c>
      <c r="C163" s="1"/>
      <c r="D163" s="1"/>
      <c r="E163" s="269"/>
      <c r="F163" s="20"/>
      <c r="G163" s="84"/>
      <c r="H163" s="17"/>
      <c r="I163" s="20"/>
    </row>
    <row r="164" spans="1:9">
      <c r="A164" s="30" t="s">
        <v>447</v>
      </c>
      <c r="B164" s="1" t="s">
        <v>146</v>
      </c>
      <c r="C164" s="1"/>
      <c r="D164" s="1"/>
      <c r="E164" s="269"/>
      <c r="F164" s="20"/>
      <c r="G164" s="84"/>
      <c r="H164" s="17"/>
      <c r="I164" s="20"/>
    </row>
    <row r="165" spans="1:9">
      <c r="A165" s="30" t="s">
        <v>448</v>
      </c>
      <c r="B165" s="1" t="s">
        <v>21</v>
      </c>
      <c r="C165" s="1">
        <v>260.49</v>
      </c>
      <c r="D165" s="1">
        <v>602.74</v>
      </c>
      <c r="E165" s="269">
        <v>500</v>
      </c>
      <c r="F165" s="20">
        <v>500</v>
      </c>
      <c r="G165" s="84">
        <v>500</v>
      </c>
      <c r="H165" s="17">
        <v>1500</v>
      </c>
      <c r="I165" s="20">
        <v>1500</v>
      </c>
    </row>
    <row r="166" spans="1:9">
      <c r="A166" s="30" t="s">
        <v>449</v>
      </c>
      <c r="B166" s="1" t="s">
        <v>104</v>
      </c>
      <c r="C166" s="1">
        <v>91.49</v>
      </c>
      <c r="D166" s="1">
        <v>220.01</v>
      </c>
      <c r="E166" s="269">
        <v>500</v>
      </c>
      <c r="F166" s="20">
        <v>500</v>
      </c>
      <c r="G166" s="84">
        <v>400</v>
      </c>
      <c r="H166" s="17">
        <v>1500</v>
      </c>
      <c r="I166" s="20">
        <v>1500</v>
      </c>
    </row>
    <row r="167" spans="1:9">
      <c r="A167" s="30" t="s">
        <v>450</v>
      </c>
      <c r="B167" s="1" t="s">
        <v>74</v>
      </c>
      <c r="C167" s="1">
        <v>619.6</v>
      </c>
      <c r="D167" s="1">
        <v>861.25</v>
      </c>
      <c r="E167" s="269">
        <v>500</v>
      </c>
      <c r="F167" s="20">
        <v>500</v>
      </c>
      <c r="G167" s="84">
        <v>600</v>
      </c>
      <c r="H167" s="17">
        <v>500</v>
      </c>
      <c r="I167" s="20">
        <v>500</v>
      </c>
    </row>
    <row r="168" spans="1:9">
      <c r="A168" s="30" t="s">
        <v>451</v>
      </c>
      <c r="B168" s="1" t="s">
        <v>105</v>
      </c>
      <c r="C168" s="1">
        <v>44.9</v>
      </c>
      <c r="D168" s="1">
        <v>58.12</v>
      </c>
      <c r="E168" s="269">
        <v>100</v>
      </c>
      <c r="F168" s="20">
        <v>100</v>
      </c>
      <c r="G168" s="84">
        <v>100</v>
      </c>
      <c r="H168" s="17">
        <v>150</v>
      </c>
      <c r="I168" s="20">
        <v>150</v>
      </c>
    </row>
    <row r="169" spans="1:9">
      <c r="A169" s="30" t="s">
        <v>452</v>
      </c>
      <c r="B169" s="1" t="s">
        <v>27</v>
      </c>
      <c r="C169" s="1">
        <v>0</v>
      </c>
      <c r="D169" s="1">
        <v>8.24</v>
      </c>
      <c r="E169" s="269">
        <v>100</v>
      </c>
      <c r="F169" s="20">
        <v>100</v>
      </c>
      <c r="G169" s="84">
        <v>100</v>
      </c>
      <c r="H169" s="17">
        <v>200</v>
      </c>
      <c r="I169" s="20">
        <v>200</v>
      </c>
    </row>
    <row r="170" spans="1:9">
      <c r="A170" s="30" t="s">
        <v>453</v>
      </c>
      <c r="B170" s="1" t="s">
        <v>106</v>
      </c>
      <c r="C170" s="1">
        <v>2097.9</v>
      </c>
      <c r="D170" s="1">
        <v>2127.62</v>
      </c>
      <c r="E170" s="269">
        <v>2000</v>
      </c>
      <c r="F170" s="20">
        <v>2000</v>
      </c>
      <c r="G170" s="84">
        <v>2000</v>
      </c>
      <c r="H170" s="17">
        <v>1900</v>
      </c>
      <c r="I170" s="20">
        <v>1900</v>
      </c>
    </row>
    <row r="171" spans="1:9">
      <c r="A171" s="30" t="s">
        <v>454</v>
      </c>
      <c r="B171" s="1" t="s">
        <v>148</v>
      </c>
      <c r="C171" s="1"/>
      <c r="D171" s="1"/>
      <c r="E171" s="269"/>
      <c r="F171" s="20"/>
      <c r="G171" s="84"/>
      <c r="H171" s="17"/>
      <c r="I171" s="20"/>
    </row>
    <row r="172" spans="1:9">
      <c r="A172" s="30" t="s">
        <v>455</v>
      </c>
      <c r="B172" s="1" t="s">
        <v>83</v>
      </c>
      <c r="C172" s="1">
        <v>2603.27</v>
      </c>
      <c r="D172" s="1"/>
      <c r="E172" s="269">
        <v>1000</v>
      </c>
      <c r="F172" s="20">
        <v>1000</v>
      </c>
      <c r="G172" s="84"/>
      <c r="H172" s="17">
        <v>200</v>
      </c>
      <c r="I172" s="20">
        <v>200</v>
      </c>
    </row>
    <row r="173" spans="1:9">
      <c r="A173" s="30" t="s">
        <v>456</v>
      </c>
      <c r="B173" s="1" t="s">
        <v>107</v>
      </c>
      <c r="C173" s="1">
        <v>134.56</v>
      </c>
      <c r="D173" s="1"/>
      <c r="E173" s="269">
        <v>150</v>
      </c>
      <c r="F173" s="20">
        <v>150</v>
      </c>
      <c r="G173" s="84">
        <v>200</v>
      </c>
      <c r="H173" s="17">
        <v>1500</v>
      </c>
      <c r="I173" s="20">
        <v>1500</v>
      </c>
    </row>
    <row r="174" spans="1:9">
      <c r="A174" s="30" t="s">
        <v>457</v>
      </c>
      <c r="B174" s="1" t="s">
        <v>153</v>
      </c>
      <c r="C174" s="1">
        <v>367.36</v>
      </c>
      <c r="D174" s="1">
        <v>361.2</v>
      </c>
      <c r="E174" s="269">
        <v>500</v>
      </c>
      <c r="F174" s="20">
        <v>500</v>
      </c>
      <c r="G174" s="84">
        <v>500</v>
      </c>
      <c r="H174" s="17">
        <v>550</v>
      </c>
      <c r="I174" s="20">
        <v>550</v>
      </c>
    </row>
    <row r="175" spans="1:9">
      <c r="A175" s="309" t="s">
        <v>164</v>
      </c>
      <c r="B175" s="310"/>
      <c r="C175" s="3">
        <f t="shared" ref="C175:I175" si="10">SUM(C176:C184)</f>
        <v>3725.7200000000003</v>
      </c>
      <c r="D175" s="3">
        <f t="shared" si="10"/>
        <v>3190.09</v>
      </c>
      <c r="E175" s="3">
        <f t="shared" si="10"/>
        <v>3600</v>
      </c>
      <c r="F175" s="22">
        <f t="shared" si="10"/>
        <v>3600</v>
      </c>
      <c r="G175" s="85">
        <f t="shared" si="10"/>
        <v>3300</v>
      </c>
      <c r="H175" s="21">
        <f t="shared" si="10"/>
        <v>4735</v>
      </c>
      <c r="I175" s="22">
        <f t="shared" si="10"/>
        <v>4735</v>
      </c>
    </row>
    <row r="176" spans="1:9">
      <c r="A176" s="30" t="s">
        <v>458</v>
      </c>
      <c r="B176" s="1" t="s">
        <v>108</v>
      </c>
      <c r="C176" s="1">
        <v>0</v>
      </c>
      <c r="D176" s="1">
        <v>500</v>
      </c>
      <c r="E176" s="269">
        <v>500</v>
      </c>
      <c r="F176" s="20">
        <v>500</v>
      </c>
      <c r="G176" s="84">
        <v>1000</v>
      </c>
      <c r="H176" s="17">
        <v>500</v>
      </c>
      <c r="I176" s="20">
        <v>500</v>
      </c>
    </row>
    <row r="177" spans="1:9">
      <c r="A177" s="30" t="s">
        <v>459</v>
      </c>
      <c r="B177" s="1" t="s">
        <v>109</v>
      </c>
      <c r="C177" s="1">
        <v>0</v>
      </c>
      <c r="D177" s="1">
        <v>248.52</v>
      </c>
      <c r="E177" s="269">
        <v>1300</v>
      </c>
      <c r="F177" s="20">
        <v>1300</v>
      </c>
      <c r="G177" s="84">
        <v>1000</v>
      </c>
      <c r="H177" s="17">
        <v>500</v>
      </c>
      <c r="I177" s="20">
        <v>500</v>
      </c>
    </row>
    <row r="178" spans="1:9">
      <c r="A178" s="30" t="s">
        <v>460</v>
      </c>
      <c r="B178" s="1" t="s">
        <v>65</v>
      </c>
      <c r="C178" s="1">
        <v>1642.29</v>
      </c>
      <c r="D178" s="1"/>
      <c r="E178" s="269">
        <v>200</v>
      </c>
      <c r="F178" s="20">
        <v>200</v>
      </c>
      <c r="G178" s="84"/>
      <c r="H178" s="17"/>
      <c r="I178" s="20"/>
    </row>
    <row r="179" spans="1:9">
      <c r="A179" s="30" t="s">
        <v>461</v>
      </c>
      <c r="B179" s="1" t="s">
        <v>110</v>
      </c>
      <c r="C179" s="1">
        <v>850.98</v>
      </c>
      <c r="D179" s="1">
        <v>639.59</v>
      </c>
      <c r="E179" s="269">
        <v>500</v>
      </c>
      <c r="F179" s="20">
        <v>500</v>
      </c>
      <c r="G179" s="84">
        <v>200</v>
      </c>
      <c r="H179" s="17">
        <v>1000</v>
      </c>
      <c r="I179" s="20">
        <v>1000</v>
      </c>
    </row>
    <row r="180" spans="1:9">
      <c r="A180" s="30" t="s">
        <v>462</v>
      </c>
      <c r="B180" s="1" t="s">
        <v>21</v>
      </c>
      <c r="C180" s="1">
        <v>78.11</v>
      </c>
      <c r="D180" s="1">
        <v>51.98</v>
      </c>
      <c r="E180" s="269">
        <v>100</v>
      </c>
      <c r="F180" s="20">
        <v>100</v>
      </c>
      <c r="G180" s="84">
        <v>100</v>
      </c>
      <c r="H180" s="17">
        <v>200</v>
      </c>
      <c r="I180" s="20">
        <v>200</v>
      </c>
    </row>
    <row r="181" spans="1:9">
      <c r="A181" s="30" t="s">
        <v>463</v>
      </c>
      <c r="B181" s="1" t="s">
        <v>111</v>
      </c>
      <c r="C181" s="1">
        <v>0</v>
      </c>
      <c r="D181" s="1"/>
      <c r="E181" s="269">
        <v>200</v>
      </c>
      <c r="F181" s="20">
        <v>200</v>
      </c>
      <c r="G181" s="84">
        <v>200</v>
      </c>
      <c r="H181" s="17">
        <v>100</v>
      </c>
      <c r="I181" s="20">
        <v>100</v>
      </c>
    </row>
    <row r="182" spans="1:9">
      <c r="A182" s="30" t="s">
        <v>464</v>
      </c>
      <c r="B182" s="1" t="s">
        <v>112</v>
      </c>
      <c r="C182" s="1">
        <v>950.92</v>
      </c>
      <c r="D182" s="1">
        <v>1638.1</v>
      </c>
      <c r="E182" s="269">
        <v>200</v>
      </c>
      <c r="F182" s="20">
        <v>200</v>
      </c>
      <c r="G182" s="84">
        <v>200</v>
      </c>
      <c r="H182" s="17">
        <v>2200</v>
      </c>
      <c r="I182" s="20">
        <v>2200</v>
      </c>
    </row>
    <row r="183" spans="1:9">
      <c r="A183" s="30" t="s">
        <v>465</v>
      </c>
      <c r="B183" s="1" t="s">
        <v>113</v>
      </c>
      <c r="C183" s="1">
        <v>203.42</v>
      </c>
      <c r="D183" s="1">
        <v>11.9</v>
      </c>
      <c r="E183" s="269">
        <v>500</v>
      </c>
      <c r="F183" s="20">
        <v>500</v>
      </c>
      <c r="G183" s="84">
        <v>500</v>
      </c>
      <c r="H183" s="17">
        <v>200</v>
      </c>
      <c r="I183" s="20">
        <v>200</v>
      </c>
    </row>
    <row r="184" spans="1:9">
      <c r="A184" s="30" t="s">
        <v>466</v>
      </c>
      <c r="B184" s="1" t="s">
        <v>114</v>
      </c>
      <c r="C184" s="1">
        <v>0</v>
      </c>
      <c r="D184" s="1">
        <v>100</v>
      </c>
      <c r="E184" s="269">
        <v>100</v>
      </c>
      <c r="F184" s="20">
        <v>100</v>
      </c>
      <c r="G184" s="84">
        <v>100</v>
      </c>
      <c r="H184" s="17">
        <v>35</v>
      </c>
      <c r="I184" s="20">
        <v>35</v>
      </c>
    </row>
    <row r="185" spans="1:9">
      <c r="A185" s="309" t="s">
        <v>163</v>
      </c>
      <c r="B185" s="310"/>
      <c r="C185" s="3">
        <f t="shared" ref="C185:I185" si="11">SUM(C186:C189)</f>
        <v>7128.83</v>
      </c>
      <c r="D185" s="3">
        <f t="shared" si="11"/>
        <v>6896.09</v>
      </c>
      <c r="E185" s="3">
        <f t="shared" si="11"/>
        <v>6530</v>
      </c>
      <c r="F185" s="22">
        <f t="shared" si="11"/>
        <v>6530</v>
      </c>
      <c r="G185" s="85">
        <f t="shared" si="11"/>
        <v>6530</v>
      </c>
      <c r="H185" s="21">
        <f t="shared" si="11"/>
        <v>6325</v>
      </c>
      <c r="I185" s="22">
        <f t="shared" si="11"/>
        <v>6325</v>
      </c>
    </row>
    <row r="186" spans="1:9">
      <c r="A186" s="32" t="s">
        <v>467</v>
      </c>
      <c r="B186" s="5" t="s">
        <v>118</v>
      </c>
      <c r="C186" s="1">
        <v>4659</v>
      </c>
      <c r="D186" s="1">
        <v>5474</v>
      </c>
      <c r="E186" s="270">
        <v>3500</v>
      </c>
      <c r="F186" s="20">
        <v>3500</v>
      </c>
      <c r="G186" s="87">
        <v>3500</v>
      </c>
      <c r="H186" s="25">
        <v>3500</v>
      </c>
      <c r="I186" s="20">
        <v>3500</v>
      </c>
    </row>
    <row r="187" spans="1:9">
      <c r="A187" s="32" t="s">
        <v>468</v>
      </c>
      <c r="B187" s="5" t="s">
        <v>119</v>
      </c>
      <c r="C187" s="1">
        <v>190.79</v>
      </c>
      <c r="D187" s="1"/>
      <c r="E187" s="271">
        <v>500</v>
      </c>
      <c r="F187" s="20">
        <v>500</v>
      </c>
      <c r="G187" s="88">
        <v>500</v>
      </c>
      <c r="H187" s="4">
        <v>500</v>
      </c>
      <c r="I187" s="20">
        <v>500</v>
      </c>
    </row>
    <row r="188" spans="1:9">
      <c r="A188" s="32" t="s">
        <v>541</v>
      </c>
      <c r="B188" s="5" t="s">
        <v>540</v>
      </c>
      <c r="C188" s="1"/>
      <c r="D188" s="1">
        <v>223.87</v>
      </c>
      <c r="E188" s="271">
        <v>230</v>
      </c>
      <c r="F188" s="20">
        <v>230</v>
      </c>
      <c r="G188" s="88">
        <v>230</v>
      </c>
      <c r="H188" s="4">
        <v>230</v>
      </c>
      <c r="I188" s="20">
        <v>230</v>
      </c>
    </row>
    <row r="189" spans="1:9">
      <c r="A189" s="32" t="s">
        <v>469</v>
      </c>
      <c r="B189" s="5" t="s">
        <v>120</v>
      </c>
      <c r="C189" s="1">
        <v>2279.04</v>
      </c>
      <c r="D189" s="1">
        <v>1198.22</v>
      </c>
      <c r="E189" s="269">
        <v>2300</v>
      </c>
      <c r="F189" s="20">
        <v>2300</v>
      </c>
      <c r="G189" s="84">
        <v>2300</v>
      </c>
      <c r="H189" s="17">
        <v>2095</v>
      </c>
      <c r="I189" s="20">
        <v>2095</v>
      </c>
    </row>
    <row r="190" spans="1:9">
      <c r="A190" s="313" t="s">
        <v>167</v>
      </c>
      <c r="B190" s="314"/>
      <c r="C190" s="3">
        <f>SUM(C191:C194:C200)</f>
        <v>2621.31</v>
      </c>
      <c r="D190" s="3">
        <f>SUM(D191:D200)</f>
        <v>1487.04</v>
      </c>
      <c r="E190" s="3">
        <f>SUM(E191:E200)</f>
        <v>2810</v>
      </c>
      <c r="F190" s="22">
        <f t="shared" ref="F190" si="12">SUM(F194:F200)</f>
        <v>2430</v>
      </c>
      <c r="G190" s="85">
        <f>SUM(G191:G200)</f>
        <v>4230</v>
      </c>
      <c r="H190" s="21">
        <f>SUM(H191:H200)</f>
        <v>880</v>
      </c>
      <c r="I190" s="22">
        <f>SUM(I191:I200)</f>
        <v>880</v>
      </c>
    </row>
    <row r="191" spans="1:9">
      <c r="A191" s="33" t="s">
        <v>588</v>
      </c>
      <c r="B191" s="12" t="s">
        <v>586</v>
      </c>
      <c r="C191" s="7"/>
      <c r="D191" s="7"/>
      <c r="E191" s="268"/>
      <c r="F191" s="24"/>
      <c r="G191" s="86">
        <v>400</v>
      </c>
      <c r="H191" s="23">
        <v>400</v>
      </c>
      <c r="I191" s="24">
        <v>400</v>
      </c>
    </row>
    <row r="192" spans="1:9">
      <c r="A192" s="33" t="s">
        <v>587</v>
      </c>
      <c r="B192" s="12" t="s">
        <v>121</v>
      </c>
      <c r="C192" s="7">
        <v>76.02</v>
      </c>
      <c r="D192" s="7">
        <v>39.25</v>
      </c>
      <c r="E192" s="268">
        <v>80</v>
      </c>
      <c r="F192" s="24">
        <v>80</v>
      </c>
      <c r="G192" s="86">
        <v>100</v>
      </c>
      <c r="H192" s="23">
        <v>100</v>
      </c>
      <c r="I192" s="24">
        <v>100</v>
      </c>
    </row>
    <row r="193" spans="1:9">
      <c r="A193" s="33" t="s">
        <v>470</v>
      </c>
      <c r="B193" s="12" t="s">
        <v>115</v>
      </c>
      <c r="C193" s="7">
        <v>278.89999999999998</v>
      </c>
      <c r="D193" s="7">
        <v>205.6</v>
      </c>
      <c r="E193" s="268">
        <v>300</v>
      </c>
      <c r="F193" s="24">
        <v>300</v>
      </c>
      <c r="G193" s="86">
        <v>300</v>
      </c>
      <c r="H193" s="23">
        <v>150</v>
      </c>
      <c r="I193" s="24">
        <v>150</v>
      </c>
    </row>
    <row r="194" spans="1:9">
      <c r="A194" s="32" t="s">
        <v>471</v>
      </c>
      <c r="B194" s="5" t="s">
        <v>116</v>
      </c>
      <c r="C194" s="1">
        <v>0</v>
      </c>
      <c r="D194" s="1">
        <v>57.25</v>
      </c>
      <c r="E194" s="269">
        <v>200</v>
      </c>
      <c r="F194" s="20">
        <v>200</v>
      </c>
      <c r="G194" s="84">
        <v>200</v>
      </c>
      <c r="H194" s="17">
        <v>50</v>
      </c>
      <c r="I194" s="20">
        <v>50</v>
      </c>
    </row>
    <row r="195" spans="1:9">
      <c r="A195" s="32" t="s">
        <v>472</v>
      </c>
      <c r="B195" s="5" t="s">
        <v>268</v>
      </c>
      <c r="C195" s="1">
        <v>1975.48</v>
      </c>
      <c r="D195" s="1"/>
      <c r="E195" s="269"/>
      <c r="F195" s="20"/>
      <c r="G195" s="84"/>
      <c r="H195" s="17"/>
      <c r="I195" s="20"/>
    </row>
    <row r="196" spans="1:9">
      <c r="A196" s="32" t="s">
        <v>584</v>
      </c>
      <c r="B196" s="5" t="s">
        <v>589</v>
      </c>
      <c r="C196" s="1"/>
      <c r="D196" s="1"/>
      <c r="E196" s="269"/>
      <c r="F196" s="20"/>
      <c r="G196" s="84">
        <v>1000</v>
      </c>
      <c r="H196" s="17"/>
      <c r="I196" s="20"/>
    </row>
    <row r="197" spans="1:9">
      <c r="A197" s="32" t="s">
        <v>542</v>
      </c>
      <c r="B197" s="5" t="s">
        <v>530</v>
      </c>
      <c r="C197" s="1"/>
      <c r="D197" s="1"/>
      <c r="E197" s="269">
        <v>200</v>
      </c>
      <c r="F197" s="20">
        <v>200</v>
      </c>
      <c r="G197" s="84">
        <v>200</v>
      </c>
      <c r="H197" s="17"/>
      <c r="I197" s="20"/>
    </row>
    <row r="198" spans="1:9">
      <c r="A198" s="32" t="s">
        <v>473</v>
      </c>
      <c r="B198" s="5" t="s">
        <v>165</v>
      </c>
      <c r="C198" s="1">
        <v>263.79000000000002</v>
      </c>
      <c r="D198" s="1">
        <v>1157.98</v>
      </c>
      <c r="E198" s="269">
        <v>2000</v>
      </c>
      <c r="F198" s="20">
        <v>2000</v>
      </c>
      <c r="G198" s="84">
        <v>2000</v>
      </c>
      <c r="H198" s="17">
        <v>150</v>
      </c>
      <c r="I198" s="20">
        <v>150</v>
      </c>
    </row>
    <row r="199" spans="1:9">
      <c r="A199" s="32" t="s">
        <v>474</v>
      </c>
      <c r="B199" s="5" t="s">
        <v>117</v>
      </c>
      <c r="C199" s="1">
        <v>27.12</v>
      </c>
      <c r="D199" s="1">
        <v>26.96</v>
      </c>
      <c r="E199" s="269">
        <v>30</v>
      </c>
      <c r="F199" s="20">
        <v>30</v>
      </c>
      <c r="G199" s="84">
        <v>30</v>
      </c>
      <c r="H199" s="17">
        <v>30</v>
      </c>
      <c r="I199" s="20">
        <v>30</v>
      </c>
    </row>
    <row r="200" spans="1:9">
      <c r="A200" s="32" t="s">
        <v>475</v>
      </c>
      <c r="B200" s="5" t="s">
        <v>166</v>
      </c>
      <c r="C200" s="1">
        <v>0</v>
      </c>
      <c r="D200" s="1"/>
      <c r="E200" s="269"/>
      <c r="F200" s="20"/>
      <c r="G200" s="84"/>
      <c r="H200" s="17"/>
      <c r="I200" s="20"/>
    </row>
    <row r="201" spans="1:9">
      <c r="A201" s="313" t="s">
        <v>168</v>
      </c>
      <c r="B201" s="314"/>
      <c r="C201" s="3">
        <f t="shared" ref="C201:I201" si="13">SUM(C202:C244)</f>
        <v>89423.349999999991</v>
      </c>
      <c r="D201" s="3">
        <f t="shared" si="13"/>
        <v>118363.22999999998</v>
      </c>
      <c r="E201" s="3">
        <f t="shared" si="13"/>
        <v>49400</v>
      </c>
      <c r="F201" s="22">
        <f t="shared" si="13"/>
        <v>82670</v>
      </c>
      <c r="G201" s="85">
        <f t="shared" si="13"/>
        <v>49300</v>
      </c>
      <c r="H201" s="21">
        <f t="shared" si="13"/>
        <v>47500</v>
      </c>
      <c r="I201" s="22">
        <f t="shared" si="13"/>
        <v>47500</v>
      </c>
    </row>
    <row r="202" spans="1:9">
      <c r="A202" s="32" t="s">
        <v>476</v>
      </c>
      <c r="B202" s="5" t="s">
        <v>122</v>
      </c>
      <c r="C202" s="1">
        <v>25267.7</v>
      </c>
      <c r="D202" s="1">
        <v>30238.19</v>
      </c>
      <c r="E202" s="269">
        <v>30000</v>
      </c>
      <c r="F202" s="259">
        <v>35000</v>
      </c>
      <c r="G202" s="84">
        <v>32000</v>
      </c>
      <c r="H202" s="17">
        <v>30000</v>
      </c>
      <c r="I202" s="20">
        <v>30000</v>
      </c>
    </row>
    <row r="203" spans="1:9">
      <c r="A203" s="32" t="s">
        <v>477</v>
      </c>
      <c r="B203" s="5" t="s">
        <v>7</v>
      </c>
      <c r="C203" s="1">
        <v>769.29</v>
      </c>
      <c r="D203" s="1">
        <v>898.62</v>
      </c>
      <c r="E203" s="269">
        <v>900</v>
      </c>
      <c r="F203" s="259">
        <v>1000</v>
      </c>
      <c r="G203" s="84">
        <v>1000</v>
      </c>
      <c r="H203" s="17">
        <v>1250</v>
      </c>
      <c r="I203" s="20">
        <v>1250</v>
      </c>
    </row>
    <row r="204" spans="1:9">
      <c r="A204" s="32" t="s">
        <v>478</v>
      </c>
      <c r="B204" s="5" t="s">
        <v>123</v>
      </c>
      <c r="C204" s="1">
        <v>250.03</v>
      </c>
      <c r="D204" s="1">
        <v>300.12</v>
      </c>
      <c r="E204" s="269">
        <v>400</v>
      </c>
      <c r="F204" s="259">
        <v>400</v>
      </c>
      <c r="G204" s="84">
        <v>400</v>
      </c>
      <c r="H204" s="17">
        <v>500</v>
      </c>
      <c r="I204" s="20">
        <v>500</v>
      </c>
    </row>
    <row r="205" spans="1:9">
      <c r="A205" s="32" t="s">
        <v>479</v>
      </c>
      <c r="B205" s="5" t="s">
        <v>124</v>
      </c>
      <c r="C205" s="1">
        <v>433.86</v>
      </c>
      <c r="D205" s="1">
        <v>516.15</v>
      </c>
      <c r="E205" s="269">
        <v>650</v>
      </c>
      <c r="F205" s="259">
        <v>650</v>
      </c>
      <c r="G205" s="84">
        <v>650</v>
      </c>
      <c r="H205" s="17">
        <v>600</v>
      </c>
      <c r="I205" s="20">
        <v>600</v>
      </c>
    </row>
    <row r="206" spans="1:9">
      <c r="A206" s="32" t="s">
        <v>480</v>
      </c>
      <c r="B206" s="5" t="s">
        <v>8</v>
      </c>
      <c r="C206" s="1">
        <v>300</v>
      </c>
      <c r="D206" s="1">
        <v>400</v>
      </c>
      <c r="E206" s="269">
        <v>300</v>
      </c>
      <c r="F206" s="259">
        <v>300</v>
      </c>
      <c r="G206" s="84">
        <v>300</v>
      </c>
      <c r="H206" s="17">
        <v>50</v>
      </c>
      <c r="I206" s="20">
        <v>50</v>
      </c>
    </row>
    <row r="207" spans="1:9">
      <c r="A207" s="32" t="s">
        <v>481</v>
      </c>
      <c r="B207" s="5" t="s">
        <v>9</v>
      </c>
      <c r="C207" s="1">
        <v>2286.6</v>
      </c>
      <c r="D207" s="1">
        <v>2589.46</v>
      </c>
      <c r="E207" s="269">
        <v>2500</v>
      </c>
      <c r="F207" s="259">
        <v>2500</v>
      </c>
      <c r="G207" s="84">
        <v>2600</v>
      </c>
      <c r="H207" s="17">
        <v>3000</v>
      </c>
      <c r="I207" s="20">
        <v>3000</v>
      </c>
    </row>
    <row r="208" spans="1:9">
      <c r="A208" s="32" t="s">
        <v>482</v>
      </c>
      <c r="B208" s="5" t="s">
        <v>10</v>
      </c>
      <c r="C208" s="1">
        <v>35.4</v>
      </c>
      <c r="D208" s="1">
        <v>285.5</v>
      </c>
      <c r="E208" s="269">
        <v>500</v>
      </c>
      <c r="F208" s="259">
        <v>500</v>
      </c>
      <c r="G208" s="84">
        <v>500</v>
      </c>
      <c r="H208" s="17">
        <v>200</v>
      </c>
      <c r="I208" s="20">
        <v>200</v>
      </c>
    </row>
    <row r="209" spans="1:9">
      <c r="A209" s="32" t="s">
        <v>483</v>
      </c>
      <c r="B209" s="5" t="s">
        <v>125</v>
      </c>
      <c r="C209" s="1">
        <v>377.93</v>
      </c>
      <c r="D209" s="1">
        <v>452.3</v>
      </c>
      <c r="E209" s="269">
        <v>450</v>
      </c>
      <c r="F209" s="259">
        <v>450</v>
      </c>
      <c r="G209" s="84">
        <v>450</v>
      </c>
      <c r="H209" s="17">
        <v>400</v>
      </c>
      <c r="I209" s="20">
        <v>400</v>
      </c>
    </row>
    <row r="210" spans="1:9">
      <c r="A210" s="32" t="s">
        <v>484</v>
      </c>
      <c r="B210" s="5" t="s">
        <v>126</v>
      </c>
      <c r="C210" s="1">
        <v>3782.81</v>
      </c>
      <c r="D210" s="1">
        <v>4526.16</v>
      </c>
      <c r="E210" s="269">
        <v>4200</v>
      </c>
      <c r="F210" s="259">
        <v>4500</v>
      </c>
      <c r="G210" s="84">
        <v>4200</v>
      </c>
      <c r="H210" s="17">
        <v>4000</v>
      </c>
      <c r="I210" s="20">
        <v>4000</v>
      </c>
    </row>
    <row r="211" spans="1:9">
      <c r="A211" s="32" t="s">
        <v>485</v>
      </c>
      <c r="B211" s="5" t="s">
        <v>127</v>
      </c>
      <c r="C211" s="1">
        <v>215.84</v>
      </c>
      <c r="D211" s="1">
        <v>258.41000000000003</v>
      </c>
      <c r="E211" s="269">
        <v>250</v>
      </c>
      <c r="F211" s="259">
        <v>300</v>
      </c>
      <c r="G211" s="84">
        <v>250</v>
      </c>
      <c r="H211" s="17">
        <v>250</v>
      </c>
      <c r="I211" s="20">
        <v>250</v>
      </c>
    </row>
    <row r="212" spans="1:9">
      <c r="A212" s="32" t="s">
        <v>486</v>
      </c>
      <c r="B212" s="5" t="s">
        <v>128</v>
      </c>
      <c r="C212" s="1">
        <v>810.42</v>
      </c>
      <c r="D212" s="1">
        <v>969.72</v>
      </c>
      <c r="E212" s="269">
        <v>950</v>
      </c>
      <c r="F212" s="259">
        <v>1000</v>
      </c>
      <c r="G212" s="84">
        <v>950</v>
      </c>
      <c r="H212" s="17">
        <v>1000</v>
      </c>
      <c r="I212" s="20">
        <v>1000</v>
      </c>
    </row>
    <row r="213" spans="1:9">
      <c r="A213" s="32" t="s">
        <v>487</v>
      </c>
      <c r="B213" s="5" t="s">
        <v>129</v>
      </c>
      <c r="C213" s="1">
        <v>270.02</v>
      </c>
      <c r="D213" s="1">
        <v>323.08999999999997</v>
      </c>
      <c r="E213" s="269">
        <v>300</v>
      </c>
      <c r="F213" s="259">
        <v>350</v>
      </c>
      <c r="G213" s="84">
        <v>300</v>
      </c>
      <c r="H213" s="17">
        <v>300</v>
      </c>
      <c r="I213" s="20">
        <v>300</v>
      </c>
    </row>
    <row r="214" spans="1:9">
      <c r="A214" s="32" t="s">
        <v>488</v>
      </c>
      <c r="B214" s="5" t="s">
        <v>130</v>
      </c>
      <c r="C214" s="1">
        <v>1283.24</v>
      </c>
      <c r="D214" s="1">
        <v>1535.33</v>
      </c>
      <c r="E214" s="269">
        <v>1500</v>
      </c>
      <c r="F214" s="259">
        <v>1500</v>
      </c>
      <c r="G214" s="84">
        <v>1500</v>
      </c>
      <c r="H214" s="17">
        <v>1600</v>
      </c>
      <c r="I214" s="20">
        <v>1600</v>
      </c>
    </row>
    <row r="215" spans="1:9">
      <c r="A215" s="32" t="s">
        <v>489</v>
      </c>
      <c r="B215" s="5" t="s">
        <v>17</v>
      </c>
      <c r="C215" s="1">
        <v>0</v>
      </c>
      <c r="D215" s="1"/>
      <c r="E215" s="269"/>
      <c r="F215" s="259"/>
      <c r="G215" s="84"/>
      <c r="H215" s="17">
        <v>0</v>
      </c>
      <c r="I215" s="20">
        <v>0</v>
      </c>
    </row>
    <row r="216" spans="1:9">
      <c r="A216" s="32" t="s">
        <v>490</v>
      </c>
      <c r="B216" s="5" t="s">
        <v>18</v>
      </c>
      <c r="C216" s="1">
        <v>3.3</v>
      </c>
      <c r="D216" s="1"/>
      <c r="E216" s="269"/>
      <c r="F216" s="259"/>
      <c r="G216" s="84"/>
      <c r="H216" s="17"/>
      <c r="I216" s="20"/>
    </row>
    <row r="217" spans="1:9">
      <c r="A217" s="32" t="s">
        <v>491</v>
      </c>
      <c r="B217" s="5" t="s">
        <v>109</v>
      </c>
      <c r="C217" s="1">
        <v>0</v>
      </c>
      <c r="D217" s="1">
        <v>1262</v>
      </c>
      <c r="E217" s="269">
        <v>1000</v>
      </c>
      <c r="F217" s="259">
        <v>1000</v>
      </c>
      <c r="G217" s="84">
        <v>1000</v>
      </c>
      <c r="H217" s="17">
        <v>1000</v>
      </c>
      <c r="I217" s="20">
        <v>1000</v>
      </c>
    </row>
    <row r="218" spans="1:9">
      <c r="A218" s="32" t="s">
        <v>492</v>
      </c>
      <c r="B218" s="5" t="s">
        <v>21</v>
      </c>
      <c r="C218" s="1">
        <v>264.73</v>
      </c>
      <c r="D218" s="1">
        <v>609.98</v>
      </c>
      <c r="E218" s="269">
        <v>250</v>
      </c>
      <c r="F218" s="259">
        <v>250</v>
      </c>
      <c r="G218" s="84">
        <v>250</v>
      </c>
      <c r="H218" s="17">
        <v>400</v>
      </c>
      <c r="I218" s="20">
        <v>400</v>
      </c>
    </row>
    <row r="219" spans="1:9">
      <c r="A219" s="32" t="s">
        <v>493</v>
      </c>
      <c r="B219" s="5" t="s">
        <v>66</v>
      </c>
      <c r="C219" s="1">
        <v>61.86</v>
      </c>
      <c r="D219" s="1">
        <v>24.45</v>
      </c>
      <c r="E219" s="269">
        <v>50</v>
      </c>
      <c r="F219" s="259">
        <v>50</v>
      </c>
      <c r="G219" s="84">
        <v>50</v>
      </c>
      <c r="H219" s="17">
        <v>100</v>
      </c>
      <c r="I219" s="20">
        <v>100</v>
      </c>
    </row>
    <row r="220" spans="1:9">
      <c r="A220" s="32" t="s">
        <v>494</v>
      </c>
      <c r="B220" s="5" t="s">
        <v>131</v>
      </c>
      <c r="C220" s="1">
        <v>17.2</v>
      </c>
      <c r="D220" s="1">
        <v>92.4</v>
      </c>
      <c r="E220" s="269">
        <v>50</v>
      </c>
      <c r="F220" s="259">
        <v>50</v>
      </c>
      <c r="G220" s="84">
        <v>50</v>
      </c>
      <c r="H220" s="17">
        <v>50</v>
      </c>
      <c r="I220" s="20">
        <v>50</v>
      </c>
    </row>
    <row r="221" spans="1:9">
      <c r="A221" s="32" t="s">
        <v>495</v>
      </c>
      <c r="B221" s="5" t="s">
        <v>112</v>
      </c>
      <c r="C221" s="1">
        <v>23.34</v>
      </c>
      <c r="D221" s="1">
        <v>1146.6099999999999</v>
      </c>
      <c r="E221" s="269">
        <v>1000</v>
      </c>
      <c r="F221" s="259">
        <v>1000</v>
      </c>
      <c r="G221" s="84">
        <v>1000</v>
      </c>
      <c r="H221" s="17">
        <v>1500</v>
      </c>
      <c r="I221" s="20">
        <v>1500</v>
      </c>
    </row>
    <row r="222" spans="1:9">
      <c r="A222" s="32" t="s">
        <v>591</v>
      </c>
      <c r="B222" s="5" t="s">
        <v>38</v>
      </c>
      <c r="C222" s="1"/>
      <c r="D222" s="1"/>
      <c r="E222" s="269">
        <v>200</v>
      </c>
      <c r="F222" s="259">
        <v>200</v>
      </c>
      <c r="G222" s="84">
        <v>200</v>
      </c>
      <c r="H222" s="17">
        <v>200</v>
      </c>
      <c r="I222" s="20">
        <v>200</v>
      </c>
    </row>
    <row r="223" spans="1:9">
      <c r="A223" s="32" t="s">
        <v>496</v>
      </c>
      <c r="B223" s="5" t="s">
        <v>132</v>
      </c>
      <c r="C223" s="1">
        <v>233.05</v>
      </c>
      <c r="D223" s="1">
        <v>289.33999999999997</v>
      </c>
      <c r="E223" s="269">
        <v>350</v>
      </c>
      <c r="F223" s="259">
        <v>350</v>
      </c>
      <c r="G223" s="84">
        <v>350</v>
      </c>
      <c r="H223" s="17">
        <v>200</v>
      </c>
      <c r="I223" s="20">
        <v>200</v>
      </c>
    </row>
    <row r="224" spans="1:9">
      <c r="A224" s="32" t="s">
        <v>497</v>
      </c>
      <c r="B224" s="5" t="s">
        <v>133</v>
      </c>
      <c r="C224" s="1">
        <v>0</v>
      </c>
      <c r="D224" s="1"/>
      <c r="E224" s="269"/>
      <c r="F224" s="259"/>
      <c r="G224" s="84"/>
      <c r="H224" s="17"/>
      <c r="I224" s="20"/>
    </row>
    <row r="225" spans="1:9">
      <c r="A225" s="32" t="s">
        <v>543</v>
      </c>
      <c r="B225" s="5" t="s">
        <v>544</v>
      </c>
      <c r="C225" s="1">
        <v>0</v>
      </c>
      <c r="D225" s="1"/>
      <c r="E225" s="269">
        <v>1500</v>
      </c>
      <c r="F225" s="259">
        <v>1500</v>
      </c>
      <c r="G225" s="84"/>
      <c r="H225" s="17">
        <v>0</v>
      </c>
      <c r="I225" s="20">
        <v>0</v>
      </c>
    </row>
    <row r="226" spans="1:9">
      <c r="A226" s="32" t="s">
        <v>567</v>
      </c>
      <c r="B226" s="5" t="s">
        <v>568</v>
      </c>
      <c r="C226" s="1"/>
      <c r="D226" s="1">
        <v>993.34</v>
      </c>
      <c r="E226" s="269"/>
      <c r="F226" s="259"/>
      <c r="G226" s="84">
        <v>100</v>
      </c>
      <c r="H226" s="17"/>
      <c r="I226" s="20"/>
    </row>
    <row r="227" spans="1:9">
      <c r="A227" s="32" t="s">
        <v>546</v>
      </c>
      <c r="B227" s="5" t="s">
        <v>545</v>
      </c>
      <c r="C227" s="1"/>
      <c r="D227" s="1"/>
      <c r="E227" s="269">
        <v>500</v>
      </c>
      <c r="F227" s="259">
        <v>500</v>
      </c>
      <c r="G227" s="84"/>
      <c r="H227" s="17"/>
      <c r="I227" s="20"/>
    </row>
    <row r="228" spans="1:9">
      <c r="A228" s="32" t="s">
        <v>498</v>
      </c>
      <c r="B228" s="5" t="s">
        <v>150</v>
      </c>
      <c r="C228" s="1">
        <v>0</v>
      </c>
      <c r="D228" s="1">
        <v>644.39</v>
      </c>
      <c r="E228" s="269"/>
      <c r="F228" s="259"/>
      <c r="G228" s="84">
        <v>200</v>
      </c>
      <c r="H228" s="17">
        <v>0</v>
      </c>
      <c r="I228" s="20">
        <v>0</v>
      </c>
    </row>
    <row r="229" spans="1:9">
      <c r="A229" s="32" t="s">
        <v>499</v>
      </c>
      <c r="B229" s="5" t="s">
        <v>134</v>
      </c>
      <c r="C229" s="1">
        <v>0</v>
      </c>
      <c r="D229" s="1"/>
      <c r="E229" s="269">
        <v>200</v>
      </c>
      <c r="F229" s="259">
        <v>200</v>
      </c>
      <c r="G229" s="84"/>
      <c r="H229" s="17">
        <v>100</v>
      </c>
      <c r="I229" s="20">
        <v>100</v>
      </c>
    </row>
    <row r="230" spans="1:9">
      <c r="A230" s="32" t="s">
        <v>500</v>
      </c>
      <c r="B230" s="5" t="s">
        <v>149</v>
      </c>
      <c r="C230" s="1">
        <v>1217.76</v>
      </c>
      <c r="D230" s="1"/>
      <c r="E230" s="269"/>
      <c r="F230" s="259"/>
      <c r="G230" s="84"/>
      <c r="H230" s="17"/>
      <c r="I230" s="20"/>
    </row>
    <row r="231" spans="1:9">
      <c r="A231" s="32" t="s">
        <v>501</v>
      </c>
      <c r="B231" s="5" t="s">
        <v>135</v>
      </c>
      <c r="C231" s="1">
        <v>0</v>
      </c>
      <c r="D231" s="1">
        <v>1367.52</v>
      </c>
      <c r="E231" s="269"/>
      <c r="F231" s="259"/>
      <c r="G231" s="84"/>
      <c r="H231" s="17">
        <v>0</v>
      </c>
      <c r="I231" s="20">
        <v>0</v>
      </c>
    </row>
    <row r="232" spans="1:9">
      <c r="A232" s="30" t="s">
        <v>502</v>
      </c>
      <c r="B232" s="1" t="s">
        <v>136</v>
      </c>
      <c r="C232" s="1">
        <v>400</v>
      </c>
      <c r="D232" s="1">
        <v>400</v>
      </c>
      <c r="E232" s="269">
        <v>400</v>
      </c>
      <c r="F232" s="259">
        <v>400</v>
      </c>
      <c r="G232" s="84">
        <v>400</v>
      </c>
      <c r="H232" s="17">
        <v>400</v>
      </c>
      <c r="I232" s="20">
        <v>400</v>
      </c>
    </row>
    <row r="233" spans="1:9">
      <c r="A233" s="30" t="s">
        <v>503</v>
      </c>
      <c r="B233" s="1" t="s">
        <v>137</v>
      </c>
      <c r="C233" s="1">
        <v>40</v>
      </c>
      <c r="D233" s="1">
        <v>40</v>
      </c>
      <c r="E233" s="269">
        <v>40</v>
      </c>
      <c r="F233" s="259">
        <v>40</v>
      </c>
      <c r="G233" s="84">
        <v>40</v>
      </c>
      <c r="H233" s="17">
        <v>40</v>
      </c>
      <c r="I233" s="20">
        <v>40</v>
      </c>
    </row>
    <row r="234" spans="1:9">
      <c r="A234" s="30" t="s">
        <v>504</v>
      </c>
      <c r="B234" s="1" t="s">
        <v>125</v>
      </c>
      <c r="C234" s="1">
        <v>5.6</v>
      </c>
      <c r="D234" s="1">
        <v>5.6</v>
      </c>
      <c r="E234" s="269">
        <v>5</v>
      </c>
      <c r="F234" s="259">
        <v>5</v>
      </c>
      <c r="G234" s="84">
        <v>5</v>
      </c>
      <c r="H234" s="17">
        <v>5</v>
      </c>
      <c r="I234" s="20">
        <v>5</v>
      </c>
    </row>
    <row r="235" spans="1:9">
      <c r="A235" s="30" t="s">
        <v>505</v>
      </c>
      <c r="B235" s="1" t="s">
        <v>126</v>
      </c>
      <c r="C235" s="1">
        <v>56</v>
      </c>
      <c r="D235" s="1">
        <v>56</v>
      </c>
      <c r="E235" s="269">
        <v>56</v>
      </c>
      <c r="F235" s="259">
        <v>56</v>
      </c>
      <c r="G235" s="84">
        <v>56</v>
      </c>
      <c r="H235" s="17">
        <v>60</v>
      </c>
      <c r="I235" s="20">
        <v>60</v>
      </c>
    </row>
    <row r="236" spans="1:9">
      <c r="A236" s="30" t="s">
        <v>506</v>
      </c>
      <c r="B236" s="1" t="s">
        <v>127</v>
      </c>
      <c r="C236" s="1">
        <v>3.2</v>
      </c>
      <c r="D236" s="1">
        <v>3.2</v>
      </c>
      <c r="E236" s="269">
        <v>3</v>
      </c>
      <c r="F236" s="259">
        <v>3</v>
      </c>
      <c r="G236" s="84">
        <v>3</v>
      </c>
      <c r="H236" s="17">
        <v>5</v>
      </c>
      <c r="I236" s="20">
        <v>5</v>
      </c>
    </row>
    <row r="237" spans="1:9">
      <c r="A237" s="30" t="s">
        <v>507</v>
      </c>
      <c r="B237" s="1" t="s">
        <v>138</v>
      </c>
      <c r="C237" s="1">
        <v>12</v>
      </c>
      <c r="D237" s="1">
        <v>12</v>
      </c>
      <c r="E237" s="269">
        <v>12</v>
      </c>
      <c r="F237" s="259">
        <v>12</v>
      </c>
      <c r="G237" s="84">
        <v>12</v>
      </c>
      <c r="H237" s="17">
        <v>15</v>
      </c>
      <c r="I237" s="20">
        <v>15</v>
      </c>
    </row>
    <row r="238" spans="1:9">
      <c r="A238" s="30" t="s">
        <v>508</v>
      </c>
      <c r="B238" s="1" t="s">
        <v>15</v>
      </c>
      <c r="C238" s="1">
        <v>4</v>
      </c>
      <c r="D238" s="1">
        <v>4</v>
      </c>
      <c r="E238" s="269">
        <v>4</v>
      </c>
      <c r="F238" s="259">
        <v>4</v>
      </c>
      <c r="G238" s="84">
        <v>4</v>
      </c>
      <c r="H238" s="17">
        <v>5</v>
      </c>
      <c r="I238" s="20">
        <v>5</v>
      </c>
    </row>
    <row r="239" spans="1:9">
      <c r="A239" s="30" t="s">
        <v>509</v>
      </c>
      <c r="B239" s="1" t="s">
        <v>139</v>
      </c>
      <c r="C239" s="1">
        <v>19</v>
      </c>
      <c r="D239" s="1">
        <v>19</v>
      </c>
      <c r="E239" s="269">
        <v>20</v>
      </c>
      <c r="F239" s="259">
        <v>20</v>
      </c>
      <c r="G239" s="84">
        <v>20</v>
      </c>
      <c r="H239" s="17">
        <v>20</v>
      </c>
      <c r="I239" s="20">
        <v>20</v>
      </c>
    </row>
    <row r="240" spans="1:9">
      <c r="A240" s="30" t="s">
        <v>510</v>
      </c>
      <c r="B240" s="1" t="s">
        <v>140</v>
      </c>
      <c r="C240" s="1">
        <v>263.61</v>
      </c>
      <c r="D240" s="1">
        <v>453.8</v>
      </c>
      <c r="E240" s="269">
        <v>400</v>
      </c>
      <c r="F240" s="259">
        <v>400</v>
      </c>
      <c r="G240" s="84">
        <v>160</v>
      </c>
      <c r="H240" s="17">
        <v>100</v>
      </c>
      <c r="I240" s="20">
        <v>100</v>
      </c>
    </row>
    <row r="241" spans="1:9">
      <c r="A241" s="30" t="s">
        <v>514</v>
      </c>
      <c r="B241" s="1" t="s">
        <v>141</v>
      </c>
      <c r="C241" s="1">
        <v>685.56</v>
      </c>
      <c r="D241" s="1">
        <v>688.4</v>
      </c>
      <c r="E241" s="269">
        <v>460</v>
      </c>
      <c r="F241" s="259">
        <v>460</v>
      </c>
      <c r="G241" s="84">
        <v>300</v>
      </c>
      <c r="H241" s="17">
        <v>150</v>
      </c>
      <c r="I241" s="20">
        <v>150</v>
      </c>
    </row>
    <row r="242" spans="1:9">
      <c r="A242" s="30" t="s">
        <v>513</v>
      </c>
      <c r="B242" s="1" t="s">
        <v>16</v>
      </c>
      <c r="C242" s="1">
        <v>30</v>
      </c>
      <c r="D242" s="1"/>
      <c r="E242" s="269"/>
      <c r="F242" s="259"/>
      <c r="G242" s="84"/>
      <c r="H242" s="17"/>
      <c r="I242" s="20"/>
    </row>
    <row r="243" spans="1:9">
      <c r="A243" s="30" t="s">
        <v>512</v>
      </c>
      <c r="B243" s="1" t="s">
        <v>288</v>
      </c>
      <c r="C243" s="1">
        <v>21000</v>
      </c>
      <c r="D243" s="1">
        <v>27720</v>
      </c>
      <c r="E243" s="269"/>
      <c r="F243" s="259">
        <v>27720</v>
      </c>
      <c r="G243" s="84"/>
      <c r="H243" s="17"/>
      <c r="I243" s="20"/>
    </row>
    <row r="244" spans="1:9">
      <c r="A244" s="30" t="s">
        <v>511</v>
      </c>
      <c r="B244" s="1" t="s">
        <v>288</v>
      </c>
      <c r="C244" s="1">
        <v>29000</v>
      </c>
      <c r="D244" s="1">
        <v>39238.15</v>
      </c>
      <c r="E244" s="269"/>
      <c r="F244" s="259"/>
      <c r="G244" s="84"/>
      <c r="H244" s="17">
        <v>0</v>
      </c>
      <c r="I244" s="20">
        <v>0</v>
      </c>
    </row>
    <row r="245" spans="1:9">
      <c r="A245" s="309" t="s">
        <v>169</v>
      </c>
      <c r="B245" s="310"/>
      <c r="C245" s="3">
        <f>SUM(C246:C247)</f>
        <v>0</v>
      </c>
      <c r="D245" s="3">
        <f>SUM(D246:D247)</f>
        <v>0</v>
      </c>
      <c r="E245" s="3">
        <f>SUM(E246:E247)</f>
        <v>0</v>
      </c>
      <c r="F245" s="22">
        <f>SUM(F246:F247)</f>
        <v>0</v>
      </c>
      <c r="G245" s="85">
        <f>SUM(G246:G247)</f>
        <v>0</v>
      </c>
      <c r="H245" s="21"/>
      <c r="I245" s="22"/>
    </row>
    <row r="246" spans="1:9">
      <c r="A246" s="34" t="s">
        <v>515</v>
      </c>
      <c r="B246" s="10" t="s">
        <v>6</v>
      </c>
      <c r="C246" s="1"/>
      <c r="D246" s="1"/>
      <c r="E246" s="1"/>
      <c r="F246" s="20">
        <v>0</v>
      </c>
      <c r="G246" s="84"/>
      <c r="H246" s="17"/>
      <c r="I246" s="20"/>
    </row>
    <row r="247" spans="1:9">
      <c r="A247" s="34" t="s">
        <v>516</v>
      </c>
      <c r="B247" s="10" t="s">
        <v>69</v>
      </c>
      <c r="C247" s="1"/>
      <c r="D247" s="1"/>
      <c r="E247" s="1"/>
      <c r="F247" s="20">
        <v>0</v>
      </c>
      <c r="G247" s="84"/>
      <c r="H247" s="17"/>
      <c r="I247" s="20"/>
    </row>
    <row r="248" spans="1:9">
      <c r="A248" s="309" t="s">
        <v>147</v>
      </c>
      <c r="B248" s="310"/>
      <c r="C248" s="3">
        <f t="shared" ref="C248:I248" si="14">SUM(C249:C261)</f>
        <v>5250.79</v>
      </c>
      <c r="D248" s="3">
        <f t="shared" si="14"/>
        <v>7047.1100000000006</v>
      </c>
      <c r="E248" s="3">
        <f t="shared" si="14"/>
        <v>0</v>
      </c>
      <c r="F248" s="22">
        <f t="shared" si="14"/>
        <v>0</v>
      </c>
      <c r="G248" s="85">
        <f t="shared" si="14"/>
        <v>0</v>
      </c>
      <c r="H248" s="21">
        <f t="shared" si="14"/>
        <v>0</v>
      </c>
      <c r="I248" s="22">
        <f t="shared" si="14"/>
        <v>0</v>
      </c>
    </row>
    <row r="249" spans="1:9">
      <c r="A249" s="33" t="s">
        <v>292</v>
      </c>
      <c r="B249" s="14" t="s">
        <v>275</v>
      </c>
      <c r="C249" s="7">
        <v>2475.59</v>
      </c>
      <c r="D249" s="7">
        <v>4218.99</v>
      </c>
      <c r="E249" s="268"/>
      <c r="F249" s="24"/>
      <c r="G249" s="86"/>
      <c r="H249" s="23"/>
      <c r="I249" s="24"/>
    </row>
    <row r="250" spans="1:9">
      <c r="A250" s="33" t="s">
        <v>274</v>
      </c>
      <c r="B250" s="14" t="s">
        <v>7</v>
      </c>
      <c r="C250" s="7">
        <v>844.3</v>
      </c>
      <c r="D250" s="7">
        <v>1003.07</v>
      </c>
      <c r="E250" s="268"/>
      <c r="F250" s="24"/>
      <c r="G250" s="86"/>
      <c r="H250" s="23"/>
      <c r="I250" s="24"/>
    </row>
    <row r="251" spans="1:9">
      <c r="A251" s="33" t="s">
        <v>293</v>
      </c>
      <c r="B251" s="14" t="s">
        <v>277</v>
      </c>
      <c r="C251" s="7">
        <v>227.16</v>
      </c>
      <c r="D251" s="7">
        <v>484.18</v>
      </c>
      <c r="E251" s="268"/>
      <c r="F251" s="24"/>
      <c r="G251" s="86"/>
      <c r="H251" s="23"/>
      <c r="I251" s="24"/>
    </row>
    <row r="252" spans="1:9">
      <c r="A252" s="33" t="s">
        <v>294</v>
      </c>
      <c r="B252" s="14" t="s">
        <v>276</v>
      </c>
      <c r="C252" s="7">
        <v>107.08</v>
      </c>
      <c r="D252" s="7">
        <v>38</v>
      </c>
      <c r="E252" s="268"/>
      <c r="F252" s="24"/>
      <c r="G252" s="86"/>
      <c r="H252" s="23"/>
      <c r="I252" s="24"/>
    </row>
    <row r="253" spans="1:9">
      <c r="A253" s="33" t="s">
        <v>295</v>
      </c>
      <c r="B253" s="14" t="s">
        <v>11</v>
      </c>
      <c r="C253" s="7">
        <v>46.73</v>
      </c>
      <c r="D253" s="7">
        <v>73.099999999999994</v>
      </c>
      <c r="E253" s="268"/>
      <c r="F253" s="24"/>
      <c r="G253" s="86"/>
      <c r="H253" s="23"/>
      <c r="I253" s="24"/>
    </row>
    <row r="254" spans="1:9">
      <c r="A254" s="33" t="s">
        <v>296</v>
      </c>
      <c r="B254" s="14" t="s">
        <v>12</v>
      </c>
      <c r="C254" s="7">
        <v>467.92</v>
      </c>
      <c r="D254" s="7">
        <v>731.08</v>
      </c>
      <c r="E254" s="268"/>
      <c r="F254" s="24"/>
      <c r="G254" s="86"/>
      <c r="H254" s="23"/>
      <c r="I254" s="24"/>
    </row>
    <row r="255" spans="1:9">
      <c r="A255" s="33" t="s">
        <v>297</v>
      </c>
      <c r="B255" s="14" t="s">
        <v>13</v>
      </c>
      <c r="C255" s="7">
        <v>26.67</v>
      </c>
      <c r="D255" s="7">
        <v>41.77</v>
      </c>
      <c r="E255" s="268"/>
      <c r="F255" s="24"/>
      <c r="G255" s="86"/>
      <c r="H255" s="23"/>
      <c r="I255" s="24"/>
    </row>
    <row r="256" spans="1:9">
      <c r="A256" s="33" t="s">
        <v>298</v>
      </c>
      <c r="B256" s="14" t="s">
        <v>15</v>
      </c>
      <c r="C256" s="7">
        <v>33.380000000000003</v>
      </c>
      <c r="D256" s="7">
        <v>52.21</v>
      </c>
      <c r="E256" s="268"/>
      <c r="F256" s="24"/>
      <c r="G256" s="86"/>
      <c r="H256" s="23"/>
      <c r="I256" s="24"/>
    </row>
    <row r="257" spans="1:10">
      <c r="A257" s="33" t="s">
        <v>299</v>
      </c>
      <c r="B257" s="14" t="s">
        <v>14</v>
      </c>
      <c r="C257" s="7">
        <v>100.21</v>
      </c>
      <c r="D257" s="7">
        <v>156.66</v>
      </c>
      <c r="E257" s="268"/>
      <c r="F257" s="24"/>
      <c r="G257" s="86"/>
      <c r="H257" s="23"/>
      <c r="I257" s="24"/>
    </row>
    <row r="258" spans="1:10">
      <c r="A258" s="33" t="s">
        <v>300</v>
      </c>
      <c r="B258" s="14" t="s">
        <v>69</v>
      </c>
      <c r="C258" s="7">
        <v>158.68</v>
      </c>
      <c r="D258" s="7">
        <v>248.05</v>
      </c>
      <c r="E258" s="268"/>
      <c r="F258" s="24"/>
      <c r="G258" s="86"/>
      <c r="H258" s="23"/>
      <c r="I258" s="24"/>
    </row>
    <row r="259" spans="1:10">
      <c r="A259" s="30" t="s">
        <v>170</v>
      </c>
      <c r="B259" s="1" t="s">
        <v>21</v>
      </c>
      <c r="C259" s="1">
        <v>663.77</v>
      </c>
      <c r="D259" s="1"/>
      <c r="E259" s="269"/>
      <c r="F259" s="20"/>
      <c r="G259" s="84"/>
      <c r="H259" s="17"/>
      <c r="I259" s="20"/>
    </row>
    <row r="260" spans="1:10">
      <c r="A260" s="30" t="s">
        <v>525</v>
      </c>
      <c r="B260" s="1" t="s">
        <v>34</v>
      </c>
      <c r="C260" s="1">
        <v>92.8</v>
      </c>
      <c r="D260" s="1"/>
      <c r="E260" s="269"/>
      <c r="F260" s="20"/>
      <c r="G260" s="84"/>
      <c r="H260" s="17"/>
      <c r="I260" s="20"/>
      <c r="J260" s="13"/>
    </row>
    <row r="261" spans="1:10">
      <c r="A261" s="30" t="s">
        <v>171</v>
      </c>
      <c r="B261" s="1" t="s">
        <v>142</v>
      </c>
      <c r="C261" s="1">
        <v>6.5</v>
      </c>
      <c r="D261" s="1">
        <v>0</v>
      </c>
      <c r="E261" s="269"/>
      <c r="F261" s="20"/>
      <c r="G261" s="84"/>
      <c r="H261" s="17"/>
      <c r="I261" s="20"/>
    </row>
    <row r="262" spans="1:10" ht="15.75">
      <c r="A262" s="311" t="s">
        <v>143</v>
      </c>
      <c r="B262" s="312"/>
      <c r="C262" s="45">
        <f t="shared" ref="C262:I262" si="15">SUM(C263:C279)</f>
        <v>7065.11</v>
      </c>
      <c r="D262" s="45">
        <f t="shared" si="15"/>
        <v>86590.19</v>
      </c>
      <c r="E262" s="45">
        <f t="shared" si="15"/>
        <v>36000</v>
      </c>
      <c r="F262" s="46">
        <f t="shared" si="15"/>
        <v>36220</v>
      </c>
      <c r="G262" s="89">
        <f t="shared" si="15"/>
        <v>24314</v>
      </c>
      <c r="H262" s="47">
        <f t="shared" si="15"/>
        <v>0</v>
      </c>
      <c r="I262" s="46">
        <f t="shared" si="15"/>
        <v>0</v>
      </c>
    </row>
    <row r="263" spans="1:10">
      <c r="A263" s="35" t="s">
        <v>569</v>
      </c>
      <c r="B263" s="10" t="s">
        <v>570</v>
      </c>
      <c r="C263" s="9"/>
      <c r="D263" s="9">
        <v>4320</v>
      </c>
      <c r="E263" s="268"/>
      <c r="F263" s="27">
        <v>11220</v>
      </c>
      <c r="G263" s="86">
        <v>2314</v>
      </c>
      <c r="H263" s="26"/>
      <c r="I263" s="27"/>
    </row>
    <row r="264" spans="1:10">
      <c r="A264" s="35" t="s">
        <v>582</v>
      </c>
      <c r="B264" s="10" t="s">
        <v>583</v>
      </c>
      <c r="C264" s="9"/>
      <c r="D264" s="9"/>
      <c r="E264" s="268"/>
      <c r="F264" s="27"/>
      <c r="G264" s="86">
        <v>5000</v>
      </c>
      <c r="H264" s="26"/>
      <c r="I264" s="27"/>
    </row>
    <row r="265" spans="1:10">
      <c r="A265" s="35" t="s">
        <v>572</v>
      </c>
      <c r="B265" s="10" t="s">
        <v>571</v>
      </c>
      <c r="C265" s="9"/>
      <c r="D265" s="9">
        <v>1675.19</v>
      </c>
      <c r="E265" s="268"/>
      <c r="F265" s="27"/>
      <c r="G265" s="86">
        <v>2000</v>
      </c>
      <c r="H265" s="26"/>
      <c r="I265" s="27"/>
    </row>
    <row r="266" spans="1:10">
      <c r="A266" s="35" t="s">
        <v>573</v>
      </c>
      <c r="B266" s="10" t="s">
        <v>574</v>
      </c>
      <c r="C266" s="9"/>
      <c r="D266" s="9">
        <v>3299</v>
      </c>
      <c r="E266" s="268"/>
      <c r="F266" s="27"/>
      <c r="G266" s="86"/>
      <c r="H266" s="26"/>
      <c r="I266" s="27"/>
    </row>
    <row r="267" spans="1:10">
      <c r="A267" s="35" t="s">
        <v>575</v>
      </c>
      <c r="B267" s="10" t="s">
        <v>576</v>
      </c>
      <c r="C267" s="9"/>
      <c r="D267" s="9">
        <v>2615.52</v>
      </c>
      <c r="E267" s="268"/>
      <c r="F267" s="27"/>
      <c r="G267" s="86"/>
      <c r="H267" s="26"/>
      <c r="I267" s="27"/>
    </row>
    <row r="268" spans="1:10">
      <c r="A268" s="35" t="s">
        <v>517</v>
      </c>
      <c r="B268" s="10" t="s">
        <v>301</v>
      </c>
      <c r="C268" s="9"/>
      <c r="D268" s="9">
        <v>2330</v>
      </c>
      <c r="E268" s="268"/>
      <c r="F268" s="27"/>
      <c r="G268" s="86">
        <v>500</v>
      </c>
      <c r="H268" s="26"/>
      <c r="I268" s="27"/>
    </row>
    <row r="269" spans="1:10">
      <c r="A269" s="35" t="s">
        <v>518</v>
      </c>
      <c r="B269" s="10" t="s">
        <v>251</v>
      </c>
      <c r="C269" s="9">
        <v>4515.1099999999997</v>
      </c>
      <c r="D269" s="9">
        <v>3862.34</v>
      </c>
      <c r="E269" s="268">
        <v>8000</v>
      </c>
      <c r="F269" s="27">
        <v>1000</v>
      </c>
      <c r="G269" s="86"/>
      <c r="H269" s="26"/>
      <c r="I269" s="27"/>
    </row>
    <row r="270" spans="1:10">
      <c r="A270" s="274" t="s">
        <v>549</v>
      </c>
      <c r="B270" s="10" t="s">
        <v>550</v>
      </c>
      <c r="C270" s="9"/>
      <c r="D270" s="9">
        <v>7138.14</v>
      </c>
      <c r="E270" s="268">
        <v>1000</v>
      </c>
      <c r="F270" s="27"/>
      <c r="G270" s="86">
        <v>2000</v>
      </c>
      <c r="H270" s="26"/>
      <c r="I270" s="27"/>
    </row>
    <row r="271" spans="1:10">
      <c r="A271" s="30" t="s">
        <v>519</v>
      </c>
      <c r="B271" s="1" t="s">
        <v>577</v>
      </c>
      <c r="C271" s="1"/>
      <c r="D271" s="1"/>
      <c r="E271" s="269">
        <v>10000</v>
      </c>
      <c r="F271" s="20">
        <v>19000</v>
      </c>
      <c r="G271" s="84">
        <v>10000</v>
      </c>
      <c r="H271" s="17"/>
      <c r="I271" s="20"/>
    </row>
    <row r="272" spans="1:10">
      <c r="A272" s="30" t="s">
        <v>537</v>
      </c>
      <c r="B272" s="1" t="s">
        <v>534</v>
      </c>
      <c r="C272" s="1"/>
      <c r="D272" s="1"/>
      <c r="E272" s="269">
        <v>3000</v>
      </c>
      <c r="F272" s="20"/>
      <c r="G272" s="84"/>
      <c r="H272" s="17"/>
      <c r="I272" s="20"/>
    </row>
    <row r="273" spans="1:9">
      <c r="A273" s="30" t="s">
        <v>520</v>
      </c>
      <c r="B273" s="1" t="s">
        <v>535</v>
      </c>
      <c r="C273" s="1">
        <v>1200</v>
      </c>
      <c r="D273" s="1"/>
      <c r="E273" s="269">
        <v>5000</v>
      </c>
      <c r="F273" s="20">
        <v>5000</v>
      </c>
      <c r="G273" s="84"/>
      <c r="H273" s="17"/>
      <c r="I273" s="20"/>
    </row>
    <row r="274" spans="1:9">
      <c r="A274" s="30"/>
      <c r="B274" s="1" t="s">
        <v>531</v>
      </c>
      <c r="C274" s="1"/>
      <c r="D274" s="1"/>
      <c r="E274" s="269">
        <v>5000</v>
      </c>
      <c r="F274" s="20"/>
      <c r="G274" s="84"/>
      <c r="H274" s="17"/>
      <c r="I274" s="20"/>
    </row>
    <row r="275" spans="1:9">
      <c r="A275" s="30" t="s">
        <v>521</v>
      </c>
      <c r="B275" s="1" t="s">
        <v>269</v>
      </c>
      <c r="C275" s="1">
        <v>1350</v>
      </c>
      <c r="D275" s="1">
        <v>1350</v>
      </c>
      <c r="E275" s="269"/>
      <c r="F275" s="20"/>
      <c r="G275" s="84"/>
      <c r="H275" s="17"/>
      <c r="I275" s="20"/>
    </row>
    <row r="276" spans="1:9">
      <c r="A276" s="30" t="s">
        <v>522</v>
      </c>
      <c r="B276" s="1" t="s">
        <v>289</v>
      </c>
      <c r="C276" s="1"/>
      <c r="D276" s="1">
        <v>25200</v>
      </c>
      <c r="E276" s="269"/>
      <c r="F276" s="20"/>
      <c r="G276" s="84"/>
      <c r="H276" s="17"/>
      <c r="I276" s="20"/>
    </row>
    <row r="277" spans="1:9">
      <c r="A277" s="30" t="s">
        <v>523</v>
      </c>
      <c r="B277" s="1" t="s">
        <v>289</v>
      </c>
      <c r="C277" s="1"/>
      <c r="D277" s="1">
        <v>34800</v>
      </c>
      <c r="E277" s="269"/>
      <c r="F277" s="20"/>
      <c r="G277" s="84"/>
      <c r="H277" s="17"/>
      <c r="I277" s="20"/>
    </row>
    <row r="278" spans="1:9">
      <c r="A278" s="30" t="s">
        <v>548</v>
      </c>
      <c r="B278" s="1" t="s">
        <v>532</v>
      </c>
      <c r="C278" s="1"/>
      <c r="D278" s="1"/>
      <c r="E278" s="269">
        <v>2000</v>
      </c>
      <c r="F278" s="20"/>
      <c r="G278" s="84">
        <v>1500</v>
      </c>
      <c r="H278" s="17"/>
      <c r="I278" s="20"/>
    </row>
    <row r="279" spans="1:9">
      <c r="A279" s="30" t="s">
        <v>547</v>
      </c>
      <c r="B279" s="1" t="s">
        <v>533</v>
      </c>
      <c r="C279" s="1"/>
      <c r="D279" s="1"/>
      <c r="E279" s="269">
        <v>2000</v>
      </c>
      <c r="F279" s="20"/>
      <c r="G279" s="84">
        <v>1000</v>
      </c>
      <c r="H279" s="17"/>
      <c r="I279" s="20"/>
    </row>
    <row r="280" spans="1:9" ht="15.75">
      <c r="A280" s="311" t="s">
        <v>144</v>
      </c>
      <c r="B280" s="312"/>
      <c r="C280" s="45">
        <f>SUM(C281)</f>
        <v>1630</v>
      </c>
      <c r="D280" s="45">
        <f>SUM(D281)</f>
        <v>0</v>
      </c>
      <c r="E280" s="45">
        <f>SUM(E281)</f>
        <v>0</v>
      </c>
      <c r="F280" s="46">
        <f>SUM(F281)</f>
        <v>0</v>
      </c>
      <c r="G280" s="89">
        <f>SUM(G281:G281)</f>
        <v>0</v>
      </c>
      <c r="H280" s="47"/>
      <c r="I280" s="46"/>
    </row>
    <row r="281" spans="1:9" ht="17.25" customHeight="1" thickBot="1">
      <c r="A281" s="30" t="s">
        <v>524</v>
      </c>
      <c r="B281" s="1" t="s">
        <v>145</v>
      </c>
      <c r="C281" s="1">
        <v>1630</v>
      </c>
      <c r="D281" s="1"/>
      <c r="E281" s="1"/>
      <c r="F281" s="20"/>
      <c r="G281" s="84"/>
      <c r="H281" s="17">
        <v>0</v>
      </c>
      <c r="I281" s="20">
        <v>0</v>
      </c>
    </row>
    <row r="282" spans="1:9" ht="27.75" customHeight="1" thickTop="1" thickBot="1">
      <c r="A282" s="307" t="s">
        <v>152</v>
      </c>
      <c r="B282" s="308"/>
      <c r="C282" s="238">
        <f>SUM(C5,C262,C280)</f>
        <v>268520.42</v>
      </c>
      <c r="D282" s="238">
        <f>SUM(D5,D89,D262,D280)</f>
        <v>383657.17</v>
      </c>
      <c r="E282" s="239">
        <f>SUM(E5,E262,E280)</f>
        <v>270995</v>
      </c>
      <c r="F282" s="237">
        <f>SUM(F5,F262,F280)</f>
        <v>307500</v>
      </c>
      <c r="G282" s="297">
        <f>SUM(G5,G262,G280)</f>
        <v>266014</v>
      </c>
      <c r="H282" s="240">
        <f>SUM(H5,H262,H280)</f>
        <v>227835</v>
      </c>
      <c r="I282" s="237">
        <f>SUM(I5,I262,I280)</f>
        <v>227835</v>
      </c>
    </row>
    <row r="283" spans="1:9" ht="15.75" thickTop="1">
      <c r="A283" s="2"/>
      <c r="B283" s="2"/>
      <c r="C283" s="2"/>
      <c r="D283" s="2"/>
      <c r="E283" s="2"/>
      <c r="F283" s="2"/>
      <c r="G283" s="2"/>
      <c r="H283" s="2"/>
      <c r="I283" s="2"/>
    </row>
    <row r="285" spans="1:9" ht="15.75">
      <c r="A285" s="303" t="s">
        <v>245</v>
      </c>
      <c r="B285" s="303"/>
      <c r="C285" s="131" t="s">
        <v>246</v>
      </c>
      <c r="D285" s="131"/>
      <c r="E285" s="131"/>
      <c r="G285" s="134">
        <v>317591</v>
      </c>
      <c r="H285" s="134"/>
      <c r="I285" s="134"/>
    </row>
    <row r="286" spans="1:9" ht="15.75">
      <c r="C286" s="132" t="s">
        <v>247</v>
      </c>
      <c r="G286" s="134">
        <v>67638</v>
      </c>
      <c r="H286" s="134"/>
      <c r="I286" s="134"/>
    </row>
    <row r="287" spans="1:9" ht="15.75">
      <c r="A287" s="305"/>
      <c r="B287" s="305"/>
      <c r="C287" s="132" t="s">
        <v>248</v>
      </c>
      <c r="G287" s="135">
        <v>19613</v>
      </c>
      <c r="H287" s="135"/>
      <c r="I287" s="135"/>
    </row>
    <row r="288" spans="1:9" ht="14.25" customHeight="1">
      <c r="A288" s="305"/>
      <c r="B288" s="305"/>
      <c r="G288" s="273" t="s">
        <v>590</v>
      </c>
      <c r="H288" s="273" t="s">
        <v>595</v>
      </c>
      <c r="I288" s="273" t="s">
        <v>595</v>
      </c>
    </row>
    <row r="290" spans="1:7" ht="18">
      <c r="A290" s="306" t="s">
        <v>252</v>
      </c>
      <c r="B290" s="306"/>
      <c r="G290" s="298">
        <v>670856</v>
      </c>
    </row>
  </sheetData>
  <sheetProtection formatRows="0" selectLockedCells="1" selectUnlockedCells="1"/>
  <mergeCells count="28">
    <mergeCell ref="A1:J1"/>
    <mergeCell ref="A161:B161"/>
    <mergeCell ref="A175:B175"/>
    <mergeCell ref="A185:B185"/>
    <mergeCell ref="A190:B190"/>
    <mergeCell ref="A3:B3"/>
    <mergeCell ref="A6:B6"/>
    <mergeCell ref="A67:B67"/>
    <mergeCell ref="A84:B84"/>
    <mergeCell ref="A98:B98"/>
    <mergeCell ref="A5:B5"/>
    <mergeCell ref="A150:B150"/>
    <mergeCell ref="A157:B157"/>
    <mergeCell ref="A112:B112"/>
    <mergeCell ref="A132:B132"/>
    <mergeCell ref="A140:B140"/>
    <mergeCell ref="A285:B285"/>
    <mergeCell ref="A2:B2"/>
    <mergeCell ref="A288:B288"/>
    <mergeCell ref="A287:B287"/>
    <mergeCell ref="A290:B290"/>
    <mergeCell ref="A282:B282"/>
    <mergeCell ref="A248:B248"/>
    <mergeCell ref="A262:B262"/>
    <mergeCell ref="A280:B280"/>
    <mergeCell ref="A201:B201"/>
    <mergeCell ref="A245:B245"/>
    <mergeCell ref="A89:B8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A34" workbookViewId="0">
      <selection activeCell="L63" sqref="L63"/>
    </sheetView>
  </sheetViews>
  <sheetFormatPr defaultRowHeight="15"/>
  <cols>
    <col min="1" max="1" width="7.140625" customWidth="1"/>
    <col min="2" max="3" width="5.7109375" customWidth="1"/>
    <col min="4" max="4" width="4.140625" customWidth="1"/>
    <col min="5" max="5" width="21.140625" customWidth="1"/>
    <col min="6" max="6" width="14.28515625" customWidth="1"/>
    <col min="7" max="7" width="15.85546875" customWidth="1"/>
    <col min="8" max="8" width="15.140625" customWidth="1"/>
    <col min="9" max="9" width="13" customWidth="1"/>
    <col min="10" max="10" width="13.140625" customWidth="1"/>
    <col min="11" max="11" width="13.5703125" customWidth="1"/>
    <col min="12" max="12" width="13.28515625" customWidth="1"/>
  </cols>
  <sheetData>
    <row r="1" spans="1:12" ht="3" customHeight="1" thickBo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0.25" thickTop="1" thickBot="1">
      <c r="A2" s="322" t="s">
        <v>561</v>
      </c>
      <c r="B2" s="323"/>
      <c r="C2" s="323"/>
      <c r="D2" s="323"/>
      <c r="E2" s="324"/>
      <c r="F2" s="57" t="s">
        <v>172</v>
      </c>
      <c r="G2" s="56" t="s">
        <v>172</v>
      </c>
      <c r="H2" s="56" t="s">
        <v>172</v>
      </c>
      <c r="I2" s="56" t="s">
        <v>172</v>
      </c>
      <c r="J2" s="291" t="s">
        <v>172</v>
      </c>
      <c r="K2" s="56" t="s">
        <v>172</v>
      </c>
      <c r="L2" s="122" t="s">
        <v>172</v>
      </c>
    </row>
    <row r="3" spans="1:12" ht="14.25" customHeight="1">
      <c r="A3" s="128"/>
      <c r="B3" s="70"/>
      <c r="C3" s="70"/>
      <c r="D3" s="71"/>
      <c r="E3" s="325" t="s">
        <v>173</v>
      </c>
      <c r="F3" s="57" t="s">
        <v>0</v>
      </c>
      <c r="G3" s="56" t="s">
        <v>0</v>
      </c>
      <c r="H3" s="58"/>
      <c r="I3" s="56" t="s">
        <v>198</v>
      </c>
      <c r="J3" s="292"/>
      <c r="K3" s="58"/>
      <c r="L3" s="123"/>
    </row>
    <row r="4" spans="1:12" ht="15.75" customHeight="1">
      <c r="A4" s="328" t="s">
        <v>218</v>
      </c>
      <c r="B4" s="328"/>
      <c r="C4" s="328"/>
      <c r="D4" s="329"/>
      <c r="E4" s="326"/>
      <c r="F4" s="57" t="s">
        <v>3</v>
      </c>
      <c r="G4" s="56" t="s">
        <v>3</v>
      </c>
      <c r="H4" s="56" t="s">
        <v>3</v>
      </c>
      <c r="I4" s="56" t="s">
        <v>199</v>
      </c>
      <c r="J4" s="291" t="s">
        <v>3</v>
      </c>
      <c r="K4" s="56" t="s">
        <v>3</v>
      </c>
      <c r="L4" s="122" t="s">
        <v>3</v>
      </c>
    </row>
    <row r="5" spans="1:12" ht="15.75" thickBot="1">
      <c r="A5" s="127"/>
      <c r="B5" s="72"/>
      <c r="C5" s="72"/>
      <c r="D5" s="73"/>
      <c r="E5" s="327"/>
      <c r="F5" s="59">
        <v>2015</v>
      </c>
      <c r="G5" s="60">
        <v>2016</v>
      </c>
      <c r="H5" s="60">
        <v>2017</v>
      </c>
      <c r="I5" s="60">
        <v>2017</v>
      </c>
      <c r="J5" s="293">
        <v>2018</v>
      </c>
      <c r="K5" s="60">
        <v>2019</v>
      </c>
      <c r="L5" s="124">
        <v>2020</v>
      </c>
    </row>
    <row r="6" spans="1:12" ht="15" customHeight="1">
      <c r="A6" s="330" t="s">
        <v>230</v>
      </c>
      <c r="B6" s="331"/>
      <c r="C6" s="331"/>
      <c r="D6" s="331"/>
      <c r="E6" s="332"/>
      <c r="F6" s="76">
        <f t="shared" ref="F6:L6" si="0">SUM(F8,F18,F37)</f>
        <v>656479.24000000011</v>
      </c>
      <c r="G6" s="61">
        <f t="shared" si="0"/>
        <v>643769.27</v>
      </c>
      <c r="H6" s="76">
        <f t="shared" si="0"/>
        <v>669072</v>
      </c>
      <c r="I6" s="93">
        <f t="shared" si="0"/>
        <v>678020</v>
      </c>
      <c r="J6" s="101">
        <f t="shared" si="0"/>
        <v>649706</v>
      </c>
      <c r="K6" s="90">
        <f t="shared" si="0"/>
        <v>644140</v>
      </c>
      <c r="L6" s="125">
        <f t="shared" si="0"/>
        <v>644140</v>
      </c>
    </row>
    <row r="7" spans="1:12">
      <c r="A7" s="126"/>
      <c r="B7" s="48"/>
      <c r="C7" s="48"/>
      <c r="D7" s="48"/>
      <c r="E7" s="49"/>
      <c r="F7" s="77"/>
      <c r="G7" s="52"/>
      <c r="H7" s="77"/>
      <c r="I7" s="94"/>
      <c r="J7" s="102"/>
      <c r="K7" s="91"/>
      <c r="L7" s="94"/>
    </row>
    <row r="8" spans="1:12">
      <c r="A8" s="126"/>
      <c r="B8" s="62">
        <v>100</v>
      </c>
      <c r="C8" s="63"/>
      <c r="D8" s="63"/>
      <c r="E8" s="64" t="s">
        <v>174</v>
      </c>
      <c r="F8" s="78">
        <f t="shared" ref="F8:L8" si="1">SUM(F9:F17)</f>
        <v>251649.64000000004</v>
      </c>
      <c r="G8" s="69">
        <f t="shared" si="1"/>
        <v>272858.88999999996</v>
      </c>
      <c r="H8" s="78">
        <f t="shared" si="1"/>
        <v>299178</v>
      </c>
      <c r="I8" s="95">
        <f t="shared" si="1"/>
        <v>303350</v>
      </c>
      <c r="J8" s="103">
        <f t="shared" si="1"/>
        <v>308300</v>
      </c>
      <c r="K8" s="92">
        <f t="shared" si="1"/>
        <v>304210</v>
      </c>
      <c r="L8" s="95">
        <f t="shared" si="1"/>
        <v>304210</v>
      </c>
    </row>
    <row r="9" spans="1:12" ht="25.5">
      <c r="A9" s="263" t="s">
        <v>219</v>
      </c>
      <c r="B9" s="50">
        <v>111</v>
      </c>
      <c r="C9" s="65" t="s">
        <v>183</v>
      </c>
      <c r="D9" s="50"/>
      <c r="E9" s="51" t="s">
        <v>175</v>
      </c>
      <c r="F9" s="242">
        <v>213428.75</v>
      </c>
      <c r="G9" s="242">
        <v>233284.86</v>
      </c>
      <c r="H9" s="285">
        <v>255828</v>
      </c>
      <c r="I9" s="248">
        <v>260000</v>
      </c>
      <c r="J9" s="104">
        <v>265000</v>
      </c>
      <c r="K9" s="99">
        <v>260000</v>
      </c>
      <c r="L9" s="96">
        <v>260000</v>
      </c>
    </row>
    <row r="10" spans="1:12">
      <c r="A10" s="263" t="s">
        <v>219</v>
      </c>
      <c r="B10" s="50">
        <v>121</v>
      </c>
      <c r="C10" s="65" t="s">
        <v>176</v>
      </c>
      <c r="D10" s="50">
        <v>1</v>
      </c>
      <c r="E10" s="54" t="s">
        <v>177</v>
      </c>
      <c r="F10" s="242">
        <v>2819.81</v>
      </c>
      <c r="G10" s="242">
        <v>2840.27</v>
      </c>
      <c r="H10" s="286">
        <v>4000</v>
      </c>
      <c r="I10" s="248">
        <v>4000</v>
      </c>
      <c r="J10" s="105">
        <v>4000</v>
      </c>
      <c r="K10" s="100">
        <v>4000</v>
      </c>
      <c r="L10" s="97">
        <v>4000</v>
      </c>
    </row>
    <row r="11" spans="1:12">
      <c r="A11" s="263" t="s">
        <v>219</v>
      </c>
      <c r="B11" s="50">
        <v>121</v>
      </c>
      <c r="C11" s="65" t="s">
        <v>176</v>
      </c>
      <c r="D11" s="50">
        <v>2</v>
      </c>
      <c r="E11" s="54" t="s">
        <v>178</v>
      </c>
      <c r="F11" s="242">
        <v>20487.23</v>
      </c>
      <c r="G11" s="242">
        <v>20173.099999999999</v>
      </c>
      <c r="H11" s="286">
        <v>20500</v>
      </c>
      <c r="I11" s="248">
        <v>20500</v>
      </c>
      <c r="J11" s="105">
        <v>20500</v>
      </c>
      <c r="K11" s="100">
        <v>20360</v>
      </c>
      <c r="L11" s="97">
        <v>20360</v>
      </c>
    </row>
    <row r="12" spans="1:12">
      <c r="A12" s="263" t="s">
        <v>219</v>
      </c>
      <c r="B12" s="50">
        <v>121</v>
      </c>
      <c r="C12" s="65" t="s">
        <v>179</v>
      </c>
      <c r="D12" s="50">
        <v>1</v>
      </c>
      <c r="E12" s="54" t="s">
        <v>180</v>
      </c>
      <c r="F12" s="242">
        <v>2237.5300000000002</v>
      </c>
      <c r="G12" s="242">
        <v>2804.93</v>
      </c>
      <c r="H12" s="286">
        <v>2500</v>
      </c>
      <c r="I12" s="248">
        <v>2500</v>
      </c>
      <c r="J12" s="105">
        <v>2500</v>
      </c>
      <c r="K12" s="100">
        <v>2500</v>
      </c>
      <c r="L12" s="97">
        <v>2500</v>
      </c>
    </row>
    <row r="13" spans="1:12">
      <c r="A13" s="263" t="s">
        <v>219</v>
      </c>
      <c r="B13" s="50">
        <v>121</v>
      </c>
      <c r="C13" s="65" t="s">
        <v>179</v>
      </c>
      <c r="D13" s="50">
        <v>2</v>
      </c>
      <c r="E13" s="54" t="s">
        <v>181</v>
      </c>
      <c r="F13" s="242">
        <v>1264.6400000000001</v>
      </c>
      <c r="G13" s="242">
        <v>1298.93</v>
      </c>
      <c r="H13" s="286">
        <v>1500</v>
      </c>
      <c r="I13" s="248">
        <v>1500</v>
      </c>
      <c r="J13" s="105">
        <v>1500</v>
      </c>
      <c r="K13" s="100">
        <v>1500</v>
      </c>
      <c r="L13" s="97">
        <v>1500</v>
      </c>
    </row>
    <row r="14" spans="1:12">
      <c r="A14" s="263" t="s">
        <v>219</v>
      </c>
      <c r="B14" s="50">
        <v>133</v>
      </c>
      <c r="C14" s="65" t="s">
        <v>176</v>
      </c>
      <c r="D14" s="53"/>
      <c r="E14" s="54" t="s">
        <v>182</v>
      </c>
      <c r="F14" s="242">
        <v>452.79</v>
      </c>
      <c r="G14" s="242">
        <v>448</v>
      </c>
      <c r="H14" s="286">
        <v>500</v>
      </c>
      <c r="I14" s="250">
        <v>500</v>
      </c>
      <c r="J14" s="105">
        <v>500</v>
      </c>
      <c r="K14" s="100">
        <v>500</v>
      </c>
      <c r="L14" s="97">
        <v>500</v>
      </c>
    </row>
    <row r="15" spans="1:12" ht="25.5">
      <c r="A15" s="263" t="s">
        <v>219</v>
      </c>
      <c r="B15" s="50">
        <v>133</v>
      </c>
      <c r="C15" s="65" t="s">
        <v>183</v>
      </c>
      <c r="D15" s="53"/>
      <c r="E15" s="54" t="s">
        <v>184</v>
      </c>
      <c r="F15" s="242">
        <v>0</v>
      </c>
      <c r="G15" s="242">
        <v>0</v>
      </c>
      <c r="H15" s="286">
        <v>50</v>
      </c>
      <c r="I15" s="248">
        <v>50</v>
      </c>
      <c r="J15" s="105">
        <v>0</v>
      </c>
      <c r="K15" s="100">
        <v>50</v>
      </c>
      <c r="L15" s="97">
        <v>50</v>
      </c>
    </row>
    <row r="16" spans="1:12" ht="25.5">
      <c r="A16" s="263" t="s">
        <v>219</v>
      </c>
      <c r="B16" s="50">
        <v>133</v>
      </c>
      <c r="C16" s="65" t="s">
        <v>185</v>
      </c>
      <c r="D16" s="53"/>
      <c r="E16" s="54" t="s">
        <v>186</v>
      </c>
      <c r="F16" s="242">
        <v>74.39</v>
      </c>
      <c r="G16" s="242">
        <v>0</v>
      </c>
      <c r="H16" s="286">
        <v>300</v>
      </c>
      <c r="I16" s="250">
        <v>300</v>
      </c>
      <c r="J16" s="105">
        <v>300</v>
      </c>
      <c r="K16" s="100">
        <v>300</v>
      </c>
      <c r="L16" s="97">
        <v>300</v>
      </c>
    </row>
    <row r="17" spans="1:12">
      <c r="A17" s="263" t="s">
        <v>219</v>
      </c>
      <c r="B17" s="50">
        <v>133</v>
      </c>
      <c r="C17" s="65" t="s">
        <v>187</v>
      </c>
      <c r="D17" s="53"/>
      <c r="E17" s="54" t="s">
        <v>220</v>
      </c>
      <c r="F17" s="242">
        <v>10884.5</v>
      </c>
      <c r="G17" s="242">
        <v>12008.8</v>
      </c>
      <c r="H17" s="286">
        <v>14000</v>
      </c>
      <c r="I17" s="250">
        <v>14000</v>
      </c>
      <c r="J17" s="105">
        <v>14000</v>
      </c>
      <c r="K17" s="100">
        <v>15000</v>
      </c>
      <c r="L17" s="97">
        <v>15000</v>
      </c>
    </row>
    <row r="18" spans="1:12">
      <c r="A18" s="263"/>
      <c r="B18" s="62">
        <v>200</v>
      </c>
      <c r="C18" s="63"/>
      <c r="D18" s="63"/>
      <c r="E18" s="64" t="s">
        <v>188</v>
      </c>
      <c r="F18" s="78">
        <f t="shared" ref="F18:L18" si="2">SUM(F19:F36)</f>
        <v>11813.119999999999</v>
      </c>
      <c r="G18" s="243">
        <f t="shared" si="2"/>
        <v>15762.400000000001</v>
      </c>
      <c r="H18" s="251">
        <f t="shared" si="2"/>
        <v>13935</v>
      </c>
      <c r="I18" s="109">
        <f t="shared" si="2"/>
        <v>13935</v>
      </c>
      <c r="J18" s="103">
        <f t="shared" si="2"/>
        <v>18750</v>
      </c>
      <c r="K18" s="92">
        <f t="shared" si="2"/>
        <v>12880</v>
      </c>
      <c r="L18" s="95">
        <f t="shared" si="2"/>
        <v>12880</v>
      </c>
    </row>
    <row r="19" spans="1:12" ht="25.5">
      <c r="A19" s="263" t="s">
        <v>219</v>
      </c>
      <c r="B19" s="50">
        <v>212</v>
      </c>
      <c r="C19" s="65" t="s">
        <v>179</v>
      </c>
      <c r="D19" s="67"/>
      <c r="E19" s="54" t="s">
        <v>189</v>
      </c>
      <c r="F19" s="242">
        <v>77.7</v>
      </c>
      <c r="G19" s="242">
        <v>61.33</v>
      </c>
      <c r="H19" s="286">
        <v>200</v>
      </c>
      <c r="I19" s="250">
        <v>200</v>
      </c>
      <c r="J19" s="105">
        <v>100</v>
      </c>
      <c r="K19" s="100">
        <v>200</v>
      </c>
      <c r="L19" s="114">
        <v>200</v>
      </c>
    </row>
    <row r="20" spans="1:12" ht="25.5">
      <c r="A20" s="263" t="s">
        <v>219</v>
      </c>
      <c r="B20" s="50">
        <v>212</v>
      </c>
      <c r="C20" s="65" t="s">
        <v>183</v>
      </c>
      <c r="D20" s="67"/>
      <c r="E20" s="54" t="s">
        <v>190</v>
      </c>
      <c r="F20" s="242">
        <v>4999.96</v>
      </c>
      <c r="G20" s="242">
        <v>5740.18</v>
      </c>
      <c r="H20" s="286">
        <v>5000</v>
      </c>
      <c r="I20" s="250">
        <v>5000</v>
      </c>
      <c r="J20" s="105">
        <v>5000</v>
      </c>
      <c r="K20" s="100">
        <v>5000</v>
      </c>
      <c r="L20" s="97">
        <v>5000</v>
      </c>
    </row>
    <row r="21" spans="1:12" ht="38.25">
      <c r="A21" s="263" t="s">
        <v>219</v>
      </c>
      <c r="B21" s="50">
        <v>212</v>
      </c>
      <c r="C21" s="65" t="s">
        <v>191</v>
      </c>
      <c r="D21" s="67"/>
      <c r="E21" s="54" t="s">
        <v>192</v>
      </c>
      <c r="F21" s="242">
        <v>50.22</v>
      </c>
      <c r="G21" s="242">
        <v>0</v>
      </c>
      <c r="H21" s="287">
        <v>50</v>
      </c>
      <c r="I21" s="250">
        <v>50</v>
      </c>
      <c r="J21" s="105">
        <v>50</v>
      </c>
      <c r="K21" s="100">
        <v>70</v>
      </c>
      <c r="L21" s="97">
        <v>70</v>
      </c>
    </row>
    <row r="22" spans="1:12">
      <c r="A22" s="263" t="s">
        <v>219</v>
      </c>
      <c r="B22" s="50">
        <v>221</v>
      </c>
      <c r="C22" s="65" t="s">
        <v>191</v>
      </c>
      <c r="D22" s="67"/>
      <c r="E22" s="54" t="s">
        <v>237</v>
      </c>
      <c r="F22" s="242">
        <v>987.5</v>
      </c>
      <c r="G22" s="242">
        <v>1147</v>
      </c>
      <c r="H22" s="286">
        <v>1200</v>
      </c>
      <c r="I22" s="250">
        <v>1200</v>
      </c>
      <c r="J22" s="105">
        <v>1500</v>
      </c>
      <c r="K22" s="100">
        <v>1200</v>
      </c>
      <c r="L22" s="97">
        <v>1200</v>
      </c>
    </row>
    <row r="23" spans="1:12">
      <c r="A23" s="263" t="s">
        <v>219</v>
      </c>
      <c r="B23" s="50">
        <v>223</v>
      </c>
      <c r="C23" s="65" t="s">
        <v>176</v>
      </c>
      <c r="D23" s="67"/>
      <c r="E23" s="54" t="s">
        <v>203</v>
      </c>
      <c r="F23" s="244">
        <v>373</v>
      </c>
      <c r="G23" s="244">
        <v>346</v>
      </c>
      <c r="H23" s="286">
        <v>500</v>
      </c>
      <c r="I23" s="250">
        <v>500</v>
      </c>
      <c r="J23" s="105">
        <v>500</v>
      </c>
      <c r="K23" s="100">
        <v>150</v>
      </c>
      <c r="L23" s="97">
        <v>150</v>
      </c>
    </row>
    <row r="24" spans="1:12">
      <c r="A24" s="263" t="s">
        <v>219</v>
      </c>
      <c r="B24" s="50">
        <v>223</v>
      </c>
      <c r="C24" s="65" t="s">
        <v>176</v>
      </c>
      <c r="D24" s="65" t="s">
        <v>202</v>
      </c>
      <c r="E24" s="55" t="s">
        <v>193</v>
      </c>
      <c r="F24" s="244">
        <v>3018.3</v>
      </c>
      <c r="G24" s="245">
        <v>3311</v>
      </c>
      <c r="H24" s="286">
        <v>3200</v>
      </c>
      <c r="I24" s="248">
        <v>3200</v>
      </c>
      <c r="J24" s="105">
        <v>3200</v>
      </c>
      <c r="K24" s="100">
        <v>3200</v>
      </c>
      <c r="L24" s="97">
        <v>3200</v>
      </c>
    </row>
    <row r="25" spans="1:12">
      <c r="A25" s="263" t="s">
        <v>219</v>
      </c>
      <c r="B25" s="50">
        <v>223</v>
      </c>
      <c r="C25" s="65" t="s">
        <v>176</v>
      </c>
      <c r="D25" s="65" t="s">
        <v>204</v>
      </c>
      <c r="E25" s="54" t="s">
        <v>536</v>
      </c>
      <c r="F25" s="244">
        <v>0</v>
      </c>
      <c r="G25" s="244">
        <v>200</v>
      </c>
      <c r="H25" s="287"/>
      <c r="I25" s="249"/>
      <c r="J25" s="106">
        <v>0</v>
      </c>
      <c r="K25" s="100">
        <v>0</v>
      </c>
      <c r="L25" s="97">
        <v>0</v>
      </c>
    </row>
    <row r="26" spans="1:12" ht="25.5">
      <c r="A26" s="264" t="s">
        <v>219</v>
      </c>
      <c r="B26" s="50">
        <v>223</v>
      </c>
      <c r="C26" s="65" t="s">
        <v>176</v>
      </c>
      <c r="D26" s="65" t="s">
        <v>205</v>
      </c>
      <c r="E26" s="54" t="s">
        <v>238</v>
      </c>
      <c r="F26" s="244">
        <v>562.96</v>
      </c>
      <c r="G26" s="244">
        <v>791</v>
      </c>
      <c r="H26" s="285">
        <v>600</v>
      </c>
      <c r="I26" s="248">
        <v>600</v>
      </c>
      <c r="J26" s="107">
        <v>500</v>
      </c>
      <c r="K26" s="99">
        <v>300</v>
      </c>
      <c r="L26" s="96">
        <v>300</v>
      </c>
    </row>
    <row r="27" spans="1:12" ht="25.5">
      <c r="A27" s="264" t="s">
        <v>219</v>
      </c>
      <c r="B27" s="50">
        <v>223</v>
      </c>
      <c r="C27" s="65" t="s">
        <v>176</v>
      </c>
      <c r="D27" s="65" t="s">
        <v>206</v>
      </c>
      <c r="E27" s="54" t="s">
        <v>235</v>
      </c>
      <c r="F27" s="245">
        <v>100</v>
      </c>
      <c r="G27" s="245">
        <v>130</v>
      </c>
      <c r="H27" s="286">
        <v>100</v>
      </c>
      <c r="I27" s="248">
        <v>100</v>
      </c>
      <c r="J27" s="108">
        <v>100</v>
      </c>
      <c r="K27" s="100">
        <v>100</v>
      </c>
      <c r="L27" s="97">
        <v>100</v>
      </c>
    </row>
    <row r="28" spans="1:12" ht="25.5">
      <c r="A28" s="265">
        <v>1132</v>
      </c>
      <c r="B28" s="50">
        <v>223</v>
      </c>
      <c r="C28" s="65" t="s">
        <v>176</v>
      </c>
      <c r="D28" s="65"/>
      <c r="E28" s="54" t="s">
        <v>195</v>
      </c>
      <c r="F28" s="244">
        <v>0</v>
      </c>
      <c r="G28" s="244">
        <v>775</v>
      </c>
      <c r="H28" s="286">
        <v>400</v>
      </c>
      <c r="I28" s="248">
        <v>400</v>
      </c>
      <c r="J28" s="108">
        <v>200</v>
      </c>
      <c r="K28" s="100">
        <v>400</v>
      </c>
      <c r="L28" s="97">
        <v>400</v>
      </c>
    </row>
    <row r="29" spans="1:12">
      <c r="A29" s="264" t="s">
        <v>219</v>
      </c>
      <c r="B29" s="50">
        <v>223</v>
      </c>
      <c r="C29" s="65" t="s">
        <v>176</v>
      </c>
      <c r="D29" s="65" t="s">
        <v>208</v>
      </c>
      <c r="E29" s="54" t="s">
        <v>194</v>
      </c>
      <c r="F29" s="244">
        <v>28.5</v>
      </c>
      <c r="G29" s="244">
        <v>20</v>
      </c>
      <c r="H29" s="286">
        <v>50</v>
      </c>
      <c r="I29" s="248">
        <v>50</v>
      </c>
      <c r="J29" s="108">
        <v>20</v>
      </c>
      <c r="K29" s="100">
        <v>15</v>
      </c>
      <c r="L29" s="97">
        <v>15</v>
      </c>
    </row>
    <row r="30" spans="1:12" ht="25.5">
      <c r="A30" s="264" t="s">
        <v>219</v>
      </c>
      <c r="B30" s="50">
        <v>223</v>
      </c>
      <c r="C30" s="65" t="s">
        <v>176</v>
      </c>
      <c r="D30" s="65" t="s">
        <v>209</v>
      </c>
      <c r="E30" s="54" t="s">
        <v>211</v>
      </c>
      <c r="F30" s="244">
        <v>37.35</v>
      </c>
      <c r="G30" s="244">
        <v>29.05</v>
      </c>
      <c r="H30" s="286">
        <v>100</v>
      </c>
      <c r="I30" s="248">
        <v>100</v>
      </c>
      <c r="J30" s="108">
        <v>4500</v>
      </c>
      <c r="K30" s="100">
        <v>50</v>
      </c>
      <c r="L30" s="97">
        <v>50</v>
      </c>
    </row>
    <row r="31" spans="1:12">
      <c r="A31" s="264" t="s">
        <v>219</v>
      </c>
      <c r="B31" s="50">
        <v>223</v>
      </c>
      <c r="C31" s="65" t="s">
        <v>176</v>
      </c>
      <c r="D31" s="65" t="s">
        <v>210</v>
      </c>
      <c r="E31" s="54" t="s">
        <v>196</v>
      </c>
      <c r="F31" s="244">
        <v>11.32</v>
      </c>
      <c r="G31" s="244">
        <v>14.85</v>
      </c>
      <c r="H31" s="286">
        <v>50</v>
      </c>
      <c r="I31" s="248">
        <v>50</v>
      </c>
      <c r="J31" s="108">
        <v>0</v>
      </c>
      <c r="K31" s="100">
        <v>200</v>
      </c>
      <c r="L31" s="97">
        <v>200</v>
      </c>
    </row>
    <row r="32" spans="1:12">
      <c r="A32" s="264" t="s">
        <v>219</v>
      </c>
      <c r="B32" s="50">
        <v>223</v>
      </c>
      <c r="C32" s="65" t="s">
        <v>176</v>
      </c>
      <c r="D32" s="65" t="s">
        <v>222</v>
      </c>
      <c r="E32" s="54" t="s">
        <v>221</v>
      </c>
      <c r="F32" s="244">
        <v>538.98</v>
      </c>
      <c r="G32" s="244">
        <v>674.94</v>
      </c>
      <c r="H32" s="286">
        <v>800</v>
      </c>
      <c r="I32" s="248">
        <v>800</v>
      </c>
      <c r="J32" s="108">
        <v>800</v>
      </c>
      <c r="K32" s="100">
        <v>800</v>
      </c>
      <c r="L32" s="97">
        <v>800</v>
      </c>
    </row>
    <row r="33" spans="1:12">
      <c r="A33" s="264" t="s">
        <v>219</v>
      </c>
      <c r="B33" s="50">
        <v>223</v>
      </c>
      <c r="C33" s="65" t="s">
        <v>179</v>
      </c>
      <c r="D33" s="67"/>
      <c r="E33" s="54" t="s">
        <v>212</v>
      </c>
      <c r="F33" s="244">
        <v>975</v>
      </c>
      <c r="G33" s="244">
        <v>1338</v>
      </c>
      <c r="H33" s="286">
        <v>1500</v>
      </c>
      <c r="I33" s="250">
        <v>1500</v>
      </c>
      <c r="J33" s="108">
        <v>1500</v>
      </c>
      <c r="K33" s="100">
        <v>1000</v>
      </c>
      <c r="L33" s="97">
        <v>1000</v>
      </c>
    </row>
    <row r="34" spans="1:12">
      <c r="A34" s="264" t="s">
        <v>219</v>
      </c>
      <c r="B34" s="50">
        <v>243</v>
      </c>
      <c r="C34" s="65"/>
      <c r="D34" s="65"/>
      <c r="E34" s="51" t="s">
        <v>213</v>
      </c>
      <c r="F34" s="244">
        <v>52.33</v>
      </c>
      <c r="G34" s="244">
        <v>67.17</v>
      </c>
      <c r="H34" s="285">
        <v>50</v>
      </c>
      <c r="I34" s="248">
        <v>50</v>
      </c>
      <c r="J34" s="107">
        <v>50</v>
      </c>
      <c r="K34" s="99">
        <v>60</v>
      </c>
      <c r="L34" s="98">
        <v>60</v>
      </c>
    </row>
    <row r="35" spans="1:12" ht="25.5">
      <c r="A35" s="264" t="s">
        <v>219</v>
      </c>
      <c r="B35" s="50">
        <v>292</v>
      </c>
      <c r="C35" s="65" t="s">
        <v>565</v>
      </c>
      <c r="D35" s="67"/>
      <c r="E35" s="54" t="s">
        <v>566</v>
      </c>
      <c r="F35" s="244">
        <v>0</v>
      </c>
      <c r="G35" s="244">
        <v>995.03</v>
      </c>
      <c r="H35" s="285">
        <v>100</v>
      </c>
      <c r="I35" s="248">
        <v>100</v>
      </c>
      <c r="J35" s="107">
        <v>700</v>
      </c>
      <c r="K35" s="99">
        <v>100</v>
      </c>
      <c r="L35" s="96">
        <v>100</v>
      </c>
    </row>
    <row r="36" spans="1:12" ht="25.5">
      <c r="A36" s="264" t="s">
        <v>219</v>
      </c>
      <c r="B36" s="50">
        <v>292</v>
      </c>
      <c r="C36" s="65" t="s">
        <v>563</v>
      </c>
      <c r="D36" s="65"/>
      <c r="E36" s="54" t="s">
        <v>564</v>
      </c>
      <c r="F36" s="245">
        <v>0</v>
      </c>
      <c r="G36" s="245">
        <v>121.85</v>
      </c>
      <c r="H36" s="286">
        <v>35</v>
      </c>
      <c r="I36" s="248">
        <v>35</v>
      </c>
      <c r="J36" s="108">
        <v>30</v>
      </c>
      <c r="K36" s="100">
        <v>35</v>
      </c>
      <c r="L36" s="97">
        <v>35</v>
      </c>
    </row>
    <row r="37" spans="1:12">
      <c r="A37" s="264"/>
      <c r="B37" s="62">
        <v>300</v>
      </c>
      <c r="C37" s="68"/>
      <c r="D37" s="68"/>
      <c r="E37" s="64" t="s">
        <v>197</v>
      </c>
      <c r="F37" s="78">
        <f t="shared" ref="F37:L37" si="3">SUM(F38:F49)</f>
        <v>393016.48000000004</v>
      </c>
      <c r="G37" s="243">
        <f t="shared" si="3"/>
        <v>355147.98</v>
      </c>
      <c r="H37" s="251">
        <f t="shared" si="3"/>
        <v>355959</v>
      </c>
      <c r="I37" s="109">
        <f t="shared" si="3"/>
        <v>360735</v>
      </c>
      <c r="J37" s="109">
        <f t="shared" si="3"/>
        <v>322656</v>
      </c>
      <c r="K37" s="92">
        <f t="shared" si="3"/>
        <v>327050</v>
      </c>
      <c r="L37" s="95">
        <f t="shared" si="3"/>
        <v>327050</v>
      </c>
    </row>
    <row r="38" spans="1:12">
      <c r="A38" s="266">
        <v>1111</v>
      </c>
      <c r="B38" s="252">
        <v>312</v>
      </c>
      <c r="C38" s="281" t="s">
        <v>176</v>
      </c>
      <c r="D38" s="281" t="s">
        <v>204</v>
      </c>
      <c r="E38" s="253" t="s">
        <v>551</v>
      </c>
      <c r="F38" s="254">
        <v>5000</v>
      </c>
      <c r="G38" s="282">
        <v>3000</v>
      </c>
      <c r="H38" s="285">
        <v>5000</v>
      </c>
      <c r="I38" s="241">
        <v>5000</v>
      </c>
      <c r="J38" s="107">
        <v>5000</v>
      </c>
      <c r="K38" s="255">
        <v>5000</v>
      </c>
      <c r="L38" s="256">
        <v>5000</v>
      </c>
    </row>
    <row r="39" spans="1:12" ht="25.5">
      <c r="A39" s="265">
        <v>1111</v>
      </c>
      <c r="B39" s="50">
        <v>312</v>
      </c>
      <c r="C39" s="65" t="s">
        <v>176</v>
      </c>
      <c r="D39" s="65" t="s">
        <v>202</v>
      </c>
      <c r="E39" s="54" t="s">
        <v>239</v>
      </c>
      <c r="F39" s="246">
        <v>517</v>
      </c>
      <c r="G39" s="246">
        <v>574</v>
      </c>
      <c r="H39" s="287">
        <v>540</v>
      </c>
      <c r="I39" s="248">
        <v>450</v>
      </c>
      <c r="J39" s="108">
        <v>510</v>
      </c>
      <c r="K39" s="100">
        <v>500</v>
      </c>
      <c r="L39" s="97">
        <v>500</v>
      </c>
    </row>
    <row r="40" spans="1:12">
      <c r="A40" s="265">
        <v>1111</v>
      </c>
      <c r="B40" s="50">
        <v>312</v>
      </c>
      <c r="C40" s="65" t="s">
        <v>176</v>
      </c>
      <c r="D40" s="65" t="s">
        <v>204</v>
      </c>
      <c r="E40" s="54" t="s">
        <v>270</v>
      </c>
      <c r="F40" s="246">
        <v>624</v>
      </c>
      <c r="G40" s="246"/>
      <c r="H40" s="286"/>
      <c r="I40" s="249"/>
      <c r="J40" s="108"/>
      <c r="K40" s="99">
        <v>0</v>
      </c>
      <c r="L40" s="96">
        <v>0</v>
      </c>
    </row>
    <row r="41" spans="1:12">
      <c r="A41" s="265">
        <v>1111</v>
      </c>
      <c r="B41" s="50">
        <v>312</v>
      </c>
      <c r="C41" s="65" t="s">
        <v>176</v>
      </c>
      <c r="D41" s="65" t="s">
        <v>205</v>
      </c>
      <c r="E41" s="54" t="s">
        <v>271</v>
      </c>
      <c r="F41" s="246">
        <v>510.15</v>
      </c>
      <c r="G41" s="246">
        <v>1150.42</v>
      </c>
      <c r="H41" s="286"/>
      <c r="I41" s="248"/>
      <c r="J41" s="108"/>
      <c r="K41" s="99">
        <v>0</v>
      </c>
      <c r="L41" s="96">
        <v>0</v>
      </c>
    </row>
    <row r="42" spans="1:12">
      <c r="A42" s="267">
        <v>1111</v>
      </c>
      <c r="B42" s="50">
        <v>312</v>
      </c>
      <c r="C42" s="65" t="s">
        <v>185</v>
      </c>
      <c r="D42" s="65" t="s">
        <v>202</v>
      </c>
      <c r="E42" s="54" t="s">
        <v>214</v>
      </c>
      <c r="F42" s="246">
        <v>1864.69</v>
      </c>
      <c r="G42" s="246">
        <v>1898.82</v>
      </c>
      <c r="H42" s="285">
        <v>1900</v>
      </c>
      <c r="I42" s="248">
        <v>1935</v>
      </c>
      <c r="J42" s="107">
        <v>1950</v>
      </c>
      <c r="K42" s="99">
        <v>2000</v>
      </c>
      <c r="L42" s="96">
        <v>2000</v>
      </c>
    </row>
    <row r="43" spans="1:12">
      <c r="A43" s="265">
        <v>1111</v>
      </c>
      <c r="B43" s="50">
        <v>312</v>
      </c>
      <c r="C43" s="65" t="s">
        <v>185</v>
      </c>
      <c r="D43" s="65" t="s">
        <v>204</v>
      </c>
      <c r="E43" s="54" t="s">
        <v>240</v>
      </c>
      <c r="F43" s="246">
        <v>223.74</v>
      </c>
      <c r="G43" s="246">
        <v>239.52</v>
      </c>
      <c r="H43" s="286">
        <v>250</v>
      </c>
      <c r="I43" s="248">
        <v>230</v>
      </c>
      <c r="J43" s="108">
        <v>250</v>
      </c>
      <c r="K43" s="99">
        <v>250</v>
      </c>
      <c r="L43" s="96">
        <v>250</v>
      </c>
    </row>
    <row r="44" spans="1:12">
      <c r="A44" s="265">
        <v>1111</v>
      </c>
      <c r="B44" s="50">
        <v>312</v>
      </c>
      <c r="C44" s="65" t="s">
        <v>185</v>
      </c>
      <c r="D44" s="65" t="s">
        <v>205</v>
      </c>
      <c r="E44" s="54" t="s">
        <v>215</v>
      </c>
      <c r="F44" s="246">
        <v>378251</v>
      </c>
      <c r="G44" s="246">
        <v>338051.5</v>
      </c>
      <c r="H44" s="285">
        <v>345209</v>
      </c>
      <c r="I44" s="248">
        <v>350000</v>
      </c>
      <c r="J44" s="107">
        <v>312531</v>
      </c>
      <c r="K44" s="99">
        <v>317500</v>
      </c>
      <c r="L44" s="96">
        <v>317500</v>
      </c>
    </row>
    <row r="45" spans="1:12">
      <c r="A45" s="265">
        <v>1111</v>
      </c>
      <c r="B45" s="50">
        <v>312</v>
      </c>
      <c r="C45" s="65" t="s">
        <v>185</v>
      </c>
      <c r="D45" s="65" t="s">
        <v>207</v>
      </c>
      <c r="E45" s="54" t="s">
        <v>241</v>
      </c>
      <c r="F45" s="246">
        <v>745.15</v>
      </c>
      <c r="G45" s="246">
        <v>752.93</v>
      </c>
      <c r="H45" s="285">
        <v>760</v>
      </c>
      <c r="I45" s="248">
        <v>750</v>
      </c>
      <c r="J45" s="107">
        <v>765</v>
      </c>
      <c r="K45" s="99">
        <v>800</v>
      </c>
      <c r="L45" s="96">
        <v>800</v>
      </c>
    </row>
    <row r="46" spans="1:12">
      <c r="A46" s="265">
        <v>1111</v>
      </c>
      <c r="B46" s="50">
        <v>312</v>
      </c>
      <c r="C46" s="65" t="s">
        <v>176</v>
      </c>
      <c r="D46" s="65" t="s">
        <v>206</v>
      </c>
      <c r="E46" s="54" t="s">
        <v>216</v>
      </c>
      <c r="F46" s="246">
        <v>640</v>
      </c>
      <c r="G46" s="246">
        <v>751.68</v>
      </c>
      <c r="H46" s="286">
        <v>900</v>
      </c>
      <c r="I46" s="248">
        <v>570</v>
      </c>
      <c r="J46" s="108">
        <v>650</v>
      </c>
      <c r="K46" s="99">
        <v>0</v>
      </c>
      <c r="L46" s="96">
        <v>0</v>
      </c>
    </row>
    <row r="47" spans="1:12">
      <c r="A47" s="265">
        <v>1111</v>
      </c>
      <c r="B47" s="50">
        <v>312</v>
      </c>
      <c r="C47" s="65" t="s">
        <v>185</v>
      </c>
      <c r="D47" s="65" t="s">
        <v>210</v>
      </c>
      <c r="E47" s="54" t="s">
        <v>217</v>
      </c>
      <c r="F47" s="246">
        <v>1519</v>
      </c>
      <c r="G47" s="246">
        <v>1682</v>
      </c>
      <c r="H47" s="285">
        <v>1400</v>
      </c>
      <c r="I47" s="248">
        <v>1800</v>
      </c>
      <c r="J47" s="107">
        <v>1000</v>
      </c>
      <c r="K47" s="99">
        <v>1000</v>
      </c>
      <c r="L47" s="96">
        <v>1000</v>
      </c>
    </row>
    <row r="48" spans="1:12">
      <c r="A48" s="265" t="s">
        <v>231</v>
      </c>
      <c r="B48" s="50">
        <v>312</v>
      </c>
      <c r="C48" s="65" t="s">
        <v>176</v>
      </c>
      <c r="D48" s="65"/>
      <c r="E48" s="54" t="s">
        <v>233</v>
      </c>
      <c r="F48" s="246">
        <v>2653.47</v>
      </c>
      <c r="G48" s="246">
        <v>5990.06</v>
      </c>
      <c r="H48" s="285"/>
      <c r="I48" s="248"/>
      <c r="J48" s="107"/>
      <c r="K48" s="99"/>
      <c r="L48" s="96"/>
    </row>
    <row r="49" spans="1:12">
      <c r="A49" s="264" t="s">
        <v>232</v>
      </c>
      <c r="B49" s="50">
        <v>312</v>
      </c>
      <c r="C49" s="65" t="s">
        <v>176</v>
      </c>
      <c r="D49" s="65"/>
      <c r="E49" s="54" t="s">
        <v>234</v>
      </c>
      <c r="F49" s="247">
        <v>468.28</v>
      </c>
      <c r="G49" s="247">
        <v>1057.05</v>
      </c>
      <c r="H49" s="285"/>
      <c r="I49" s="248"/>
      <c r="J49" s="107"/>
      <c r="K49" s="99"/>
      <c r="L49" s="96"/>
    </row>
    <row r="50" spans="1:12" ht="15.75">
      <c r="A50" s="336" t="s">
        <v>229</v>
      </c>
      <c r="B50" s="337"/>
      <c r="C50" s="337"/>
      <c r="D50" s="337"/>
      <c r="E50" s="338"/>
      <c r="F50" s="75">
        <f t="shared" ref="F50:L50" si="4">SUM(F51:F52)</f>
        <v>60822.75</v>
      </c>
      <c r="G50" s="283">
        <f t="shared" si="4"/>
        <v>0</v>
      </c>
      <c r="H50" s="289">
        <f t="shared" si="4"/>
        <v>800</v>
      </c>
      <c r="I50" s="288">
        <f t="shared" si="4"/>
        <v>2050</v>
      </c>
      <c r="J50" s="115">
        <f t="shared" si="4"/>
        <v>2000</v>
      </c>
      <c r="K50" s="110">
        <f t="shared" si="4"/>
        <v>1500</v>
      </c>
      <c r="L50" s="113">
        <f t="shared" si="4"/>
        <v>1500</v>
      </c>
    </row>
    <row r="51" spans="1:12" ht="25.5">
      <c r="A51" s="264" t="s">
        <v>223</v>
      </c>
      <c r="B51" s="50">
        <v>233</v>
      </c>
      <c r="C51" s="65" t="s">
        <v>176</v>
      </c>
      <c r="D51" s="65"/>
      <c r="E51" s="54" t="s">
        <v>242</v>
      </c>
      <c r="F51" s="74">
        <v>822.75</v>
      </c>
      <c r="G51" s="246"/>
      <c r="H51" s="286">
        <v>800</v>
      </c>
      <c r="I51" s="248">
        <v>2050</v>
      </c>
      <c r="J51" s="108">
        <v>2000</v>
      </c>
      <c r="K51" s="100">
        <v>1500</v>
      </c>
      <c r="L51" s="97">
        <v>1500</v>
      </c>
    </row>
    <row r="52" spans="1:12">
      <c r="A52" s="129"/>
      <c r="B52" s="50">
        <v>322</v>
      </c>
      <c r="C52" s="65" t="s">
        <v>176</v>
      </c>
      <c r="D52" s="65"/>
      <c r="E52" s="55" t="s">
        <v>527</v>
      </c>
      <c r="F52" s="74">
        <v>60000</v>
      </c>
      <c r="G52" s="246"/>
      <c r="H52" s="287"/>
      <c r="I52" s="248"/>
      <c r="J52" s="116"/>
      <c r="K52" s="100"/>
      <c r="L52" s="97"/>
    </row>
    <row r="53" spans="1:12" ht="15.75" customHeight="1">
      <c r="A53" s="336" t="s">
        <v>224</v>
      </c>
      <c r="B53" s="337"/>
      <c r="C53" s="337"/>
      <c r="D53" s="337"/>
      <c r="E53" s="338"/>
      <c r="F53" s="75">
        <f>SUM(F54:F57)</f>
        <v>38389.65</v>
      </c>
      <c r="G53" s="283">
        <f>SUM(G54:G56)</f>
        <v>155783.13</v>
      </c>
      <c r="H53" s="289">
        <f>SUM(H54:H57)</f>
        <v>69602</v>
      </c>
      <c r="I53" s="288">
        <f>SUM(I54:I57)</f>
        <v>36400</v>
      </c>
      <c r="J53" s="111">
        <f>SUM(J54,J55)</f>
        <v>23514</v>
      </c>
      <c r="K53" s="110">
        <f>SUM(K54:K57)</f>
        <v>20000</v>
      </c>
      <c r="L53" s="113">
        <f>SUM(L54:L57)</f>
        <v>20000</v>
      </c>
    </row>
    <row r="54" spans="1:12" ht="25.5">
      <c r="A54" s="264" t="s">
        <v>291</v>
      </c>
      <c r="B54" s="50">
        <v>453</v>
      </c>
      <c r="C54" s="65"/>
      <c r="D54" s="65"/>
      <c r="E54" s="54" t="s">
        <v>243</v>
      </c>
      <c r="F54" s="74">
        <v>2010.79</v>
      </c>
      <c r="G54" s="246">
        <v>97665.91</v>
      </c>
      <c r="H54" s="286">
        <v>2302</v>
      </c>
      <c r="I54" s="248">
        <v>1400</v>
      </c>
      <c r="J54" s="105">
        <v>1200</v>
      </c>
      <c r="K54" s="100"/>
      <c r="L54" s="97"/>
    </row>
    <row r="55" spans="1:12">
      <c r="A55" s="264" t="s">
        <v>225</v>
      </c>
      <c r="B55" s="50">
        <v>454</v>
      </c>
      <c r="C55" s="65" t="s">
        <v>176</v>
      </c>
      <c r="D55" s="65"/>
      <c r="E55" s="54" t="s">
        <v>226</v>
      </c>
      <c r="F55" s="74">
        <v>36378.86</v>
      </c>
      <c r="G55" s="246">
        <v>58117.22</v>
      </c>
      <c r="H55" s="286">
        <v>67300</v>
      </c>
      <c r="I55" s="248">
        <v>35000</v>
      </c>
      <c r="J55" s="105">
        <v>22314</v>
      </c>
      <c r="K55" s="99">
        <v>20000</v>
      </c>
      <c r="L55" s="96">
        <v>20000</v>
      </c>
    </row>
    <row r="56" spans="1:12" ht="25.5">
      <c r="A56" s="264" t="s">
        <v>225</v>
      </c>
      <c r="B56" s="50">
        <v>454</v>
      </c>
      <c r="C56" s="65" t="s">
        <v>179</v>
      </c>
      <c r="D56" s="65"/>
      <c r="E56" s="54" t="s">
        <v>227</v>
      </c>
      <c r="F56" s="74">
        <v>0</v>
      </c>
      <c r="G56" s="246">
        <v>0</v>
      </c>
      <c r="H56" s="286"/>
      <c r="I56" s="248"/>
      <c r="J56" s="105"/>
      <c r="K56" s="99">
        <v>0</v>
      </c>
      <c r="L56" s="96">
        <v>0</v>
      </c>
    </row>
    <row r="57" spans="1:12" ht="15.75" thickBot="1">
      <c r="A57" s="129"/>
      <c r="B57" s="50"/>
      <c r="C57" s="65"/>
      <c r="D57" s="65"/>
      <c r="E57" s="55"/>
      <c r="F57" s="74"/>
      <c r="G57" s="284"/>
      <c r="H57" s="290"/>
      <c r="I57" s="248"/>
      <c r="J57" s="112"/>
      <c r="K57" s="99"/>
      <c r="L57" s="121"/>
    </row>
    <row r="58" spans="1:12" ht="18" customHeight="1" thickTop="1" thickBot="1">
      <c r="A58" s="333" t="s">
        <v>228</v>
      </c>
      <c r="B58" s="334"/>
      <c r="C58" s="334"/>
      <c r="D58" s="334"/>
      <c r="E58" s="335"/>
      <c r="F58" s="130">
        <f>SUM(F6,F50,F53)</f>
        <v>755691.64000000013</v>
      </c>
      <c r="G58" s="117">
        <f>SUM(G6,G50,G53)</f>
        <v>799552.4</v>
      </c>
      <c r="H58" s="117">
        <f>SUM(H6,H50,H53)</f>
        <v>739474</v>
      </c>
      <c r="I58" s="118">
        <f>SUM(I50,I53,I6)</f>
        <v>716470</v>
      </c>
      <c r="J58" s="294">
        <f>SUM(J6,J50,J53)</f>
        <v>675220</v>
      </c>
      <c r="K58" s="119">
        <f>SUM(K6,K50,K53)</f>
        <v>665640</v>
      </c>
      <c r="L58" s="120">
        <f>SUM(L6,L50,L53)</f>
        <v>665640</v>
      </c>
    </row>
    <row r="59" spans="1:12" ht="15.75" thickTop="1">
      <c r="B59" s="66"/>
      <c r="C59" s="66"/>
      <c r="D59" s="66"/>
    </row>
    <row r="60" spans="1:12" ht="15.75">
      <c r="A60" s="303" t="s">
        <v>244</v>
      </c>
      <c r="B60" s="303"/>
      <c r="C60" s="303"/>
      <c r="D60" s="303"/>
      <c r="E60" s="303"/>
      <c r="J60" s="133">
        <v>43415</v>
      </c>
      <c r="K60" s="133">
        <v>42871</v>
      </c>
      <c r="L60" s="133">
        <v>42871</v>
      </c>
    </row>
    <row r="63" spans="1:12" ht="18">
      <c r="A63" s="306" t="s">
        <v>253</v>
      </c>
      <c r="B63" s="306"/>
      <c r="C63" s="306"/>
      <c r="D63" s="306"/>
      <c r="E63" s="306"/>
      <c r="J63" s="298">
        <v>718635</v>
      </c>
    </row>
  </sheetData>
  <mergeCells count="9">
    <mergeCell ref="A2:E2"/>
    <mergeCell ref="E3:E5"/>
    <mergeCell ref="A4:D4"/>
    <mergeCell ref="A6:E6"/>
    <mergeCell ref="A63:E63"/>
    <mergeCell ref="A60:E60"/>
    <mergeCell ref="A58:E58"/>
    <mergeCell ref="A50:E50"/>
    <mergeCell ref="A53:E53"/>
  </mergeCells>
  <pageMargins left="0.23622047244094491" right="0.23622047244094491" top="0.35433070866141736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B1" workbookViewId="0">
      <selection activeCell="O44" sqref="O44"/>
    </sheetView>
  </sheetViews>
  <sheetFormatPr defaultRowHeight="15"/>
  <cols>
    <col min="1" max="1" width="23.85546875" hidden="1" customWidth="1"/>
    <col min="2" max="2" width="0.140625" customWidth="1"/>
    <col min="3" max="3" width="24.28515625" customWidth="1"/>
    <col min="7" max="7" width="9.140625" customWidth="1"/>
  </cols>
  <sheetData>
    <row r="1" spans="1:3" ht="4.5" customHeight="1">
      <c r="A1" s="352"/>
      <c r="B1" s="352"/>
      <c r="C1" s="352"/>
    </row>
    <row r="2" spans="1:3" hidden="1">
      <c r="A2" s="353"/>
      <c r="B2" s="353"/>
      <c r="C2" s="353"/>
    </row>
    <row r="3" spans="1:3" hidden="1">
      <c r="A3" s="136"/>
      <c r="B3" s="136"/>
      <c r="C3" s="137"/>
    </row>
    <row r="4" spans="1:3" ht="15.75" hidden="1" thickBot="1">
      <c r="A4" s="354"/>
      <c r="B4" s="355"/>
      <c r="C4" s="138"/>
    </row>
    <row r="5" spans="1:3" ht="15.75" hidden="1" thickBot="1">
      <c r="A5" s="354"/>
      <c r="B5" s="355"/>
      <c r="C5" s="139"/>
    </row>
    <row r="6" spans="1:3" hidden="1">
      <c r="A6" s="140"/>
      <c r="B6" s="141"/>
      <c r="C6" s="142"/>
    </row>
    <row r="7" spans="1:3" hidden="1">
      <c r="A7" s="140"/>
      <c r="B7" s="141"/>
      <c r="C7" s="142"/>
    </row>
    <row r="8" spans="1:3" hidden="1">
      <c r="A8" s="143"/>
      <c r="B8" s="144"/>
      <c r="C8" s="145"/>
    </row>
    <row r="9" spans="1:3" hidden="1">
      <c r="A9" s="146"/>
      <c r="B9" s="147"/>
      <c r="C9" s="148"/>
    </row>
    <row r="10" spans="1:3" hidden="1">
      <c r="A10" s="140"/>
      <c r="B10" s="141"/>
      <c r="C10" s="142"/>
    </row>
    <row r="11" spans="1:3" hidden="1">
      <c r="A11" s="140"/>
      <c r="B11" s="141"/>
      <c r="C11" s="142"/>
    </row>
    <row r="12" spans="1:3" hidden="1">
      <c r="A12" s="143"/>
      <c r="B12" s="144"/>
      <c r="C12" s="163"/>
    </row>
    <row r="13" spans="1:3" ht="11.25" customHeight="1">
      <c r="A13" s="146"/>
      <c r="B13" s="158"/>
      <c r="C13" s="159"/>
    </row>
    <row r="14" spans="1:3" hidden="1">
      <c r="A14" s="154"/>
      <c r="B14" s="157"/>
      <c r="C14" s="157"/>
    </row>
    <row r="15" spans="1:3" hidden="1">
      <c r="A15" s="154"/>
      <c r="B15" s="157"/>
      <c r="C15" s="157"/>
    </row>
    <row r="16" spans="1:3" hidden="1">
      <c r="A16" s="155"/>
      <c r="B16" s="160"/>
      <c r="C16" s="160"/>
    </row>
    <row r="17" spans="1:3" hidden="1">
      <c r="A17" s="156"/>
      <c r="B17" s="158"/>
      <c r="C17" s="161"/>
    </row>
    <row r="18" spans="1:3" hidden="1">
      <c r="A18" s="154"/>
      <c r="B18" s="160"/>
      <c r="C18" s="160"/>
    </row>
    <row r="19" spans="1:3" hidden="1">
      <c r="A19" s="154"/>
      <c r="B19" s="160"/>
      <c r="C19" s="160"/>
    </row>
    <row r="20" spans="1:3" hidden="1">
      <c r="A20" s="154"/>
      <c r="B20" s="160"/>
      <c r="C20" s="160"/>
    </row>
    <row r="21" spans="1:3" hidden="1">
      <c r="A21" s="155"/>
      <c r="B21" s="160"/>
      <c r="C21" s="160"/>
    </row>
    <row r="22" spans="1:3" hidden="1">
      <c r="A22" s="356"/>
      <c r="B22" s="357"/>
      <c r="C22" s="357"/>
    </row>
    <row r="23" spans="1:3" hidden="1"/>
    <row r="25" spans="1:3" ht="9" customHeight="1"/>
    <row r="26" spans="1:3" hidden="1"/>
    <row r="27" spans="1:3" hidden="1"/>
    <row r="28" spans="1:3" hidden="1"/>
    <row r="29" spans="1:3" hidden="1"/>
    <row r="30" spans="1:3" hidden="1"/>
    <row r="31" spans="1:3" hidden="1"/>
    <row r="32" spans="1:3" hidden="1"/>
    <row r="33" spans="1:15" hidden="1"/>
    <row r="34" spans="1:15" hidden="1"/>
    <row r="35" spans="1:15" ht="15.75" thickBot="1">
      <c r="A35" t="s">
        <v>254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62"/>
      <c r="M35" s="162"/>
      <c r="N35" s="162"/>
      <c r="O35" s="162"/>
    </row>
    <row r="36" spans="1:15" ht="15.75" thickBot="1">
      <c r="A36" s="149"/>
      <c r="B36" s="350" t="s">
        <v>255</v>
      </c>
      <c r="C36" s="351"/>
      <c r="D36" s="339" t="s">
        <v>272</v>
      </c>
      <c r="E36" s="339"/>
      <c r="F36" s="339"/>
      <c r="G36" s="339"/>
      <c r="H36" s="340" t="s">
        <v>528</v>
      </c>
      <c r="I36" s="340"/>
      <c r="J36" s="340"/>
      <c r="K36" s="340"/>
      <c r="L36" s="345" t="s">
        <v>594</v>
      </c>
      <c r="M36" s="346"/>
      <c r="N36" s="346"/>
      <c r="O36" s="347"/>
    </row>
    <row r="37" spans="1:15" ht="36.75" thickBot="1">
      <c r="A37" s="149"/>
      <c r="B37" s="350"/>
      <c r="C37" s="351"/>
      <c r="D37" s="165" t="s">
        <v>256</v>
      </c>
      <c r="E37" s="166" t="s">
        <v>257</v>
      </c>
      <c r="F37" s="166" t="s">
        <v>258</v>
      </c>
      <c r="G37" s="341" t="s">
        <v>273</v>
      </c>
      <c r="H37" s="165" t="s">
        <v>256</v>
      </c>
      <c r="I37" s="166" t="s">
        <v>257</v>
      </c>
      <c r="J37" s="166" t="s">
        <v>258</v>
      </c>
      <c r="K37" s="343" t="s">
        <v>529</v>
      </c>
      <c r="L37" s="167" t="s">
        <v>256</v>
      </c>
      <c r="M37" s="168" t="s">
        <v>257</v>
      </c>
      <c r="N37" s="169" t="s">
        <v>258</v>
      </c>
      <c r="O37" s="348" t="s">
        <v>562</v>
      </c>
    </row>
    <row r="38" spans="1:15" ht="24.75" thickBot="1">
      <c r="A38" s="149"/>
      <c r="B38" s="350"/>
      <c r="C38" s="351"/>
      <c r="D38" s="165" t="s">
        <v>259</v>
      </c>
      <c r="E38" s="166" t="s">
        <v>260</v>
      </c>
      <c r="F38" s="166" t="s">
        <v>261</v>
      </c>
      <c r="G38" s="342"/>
      <c r="H38" s="165" t="s">
        <v>259</v>
      </c>
      <c r="I38" s="166" t="s">
        <v>260</v>
      </c>
      <c r="J38" s="166" t="s">
        <v>261</v>
      </c>
      <c r="K38" s="344"/>
      <c r="L38" s="170" t="s">
        <v>265</v>
      </c>
      <c r="M38" s="171" t="s">
        <v>260</v>
      </c>
      <c r="N38" s="172" t="s">
        <v>261</v>
      </c>
      <c r="O38" s="349"/>
    </row>
    <row r="39" spans="1:15" ht="15.75" thickBot="1">
      <c r="A39" s="149"/>
      <c r="B39" s="236" t="s">
        <v>202</v>
      </c>
      <c r="C39" s="173" t="s">
        <v>262</v>
      </c>
      <c r="D39" s="174">
        <v>693121</v>
      </c>
      <c r="E39" s="175">
        <v>2000</v>
      </c>
      <c r="F39" s="278">
        <v>23514</v>
      </c>
      <c r="G39" s="279">
        <v>718635</v>
      </c>
      <c r="H39" s="174">
        <v>687011</v>
      </c>
      <c r="I39" s="175">
        <v>1500</v>
      </c>
      <c r="J39" s="177">
        <v>20000</v>
      </c>
      <c r="K39" s="176">
        <v>708511</v>
      </c>
      <c r="L39" s="174">
        <v>687011</v>
      </c>
      <c r="M39" s="178">
        <v>1500</v>
      </c>
      <c r="N39" s="179">
        <v>20000</v>
      </c>
      <c r="O39" s="180">
        <v>708511</v>
      </c>
    </row>
    <row r="40" spans="1:15" ht="18.75" customHeight="1">
      <c r="A40" s="149"/>
      <c r="B40" s="151"/>
      <c r="C40" s="181" t="s">
        <v>266</v>
      </c>
      <c r="D40" s="275">
        <v>649706</v>
      </c>
      <c r="E40" s="183">
        <v>2000</v>
      </c>
      <c r="F40" s="276">
        <v>23514</v>
      </c>
      <c r="G40" s="277">
        <v>675220</v>
      </c>
      <c r="H40" s="182">
        <v>644140</v>
      </c>
      <c r="I40" s="183">
        <v>1500</v>
      </c>
      <c r="J40" s="184">
        <v>20000</v>
      </c>
      <c r="K40" s="185">
        <v>665640</v>
      </c>
      <c r="L40" s="182">
        <v>644140</v>
      </c>
      <c r="M40" s="186">
        <v>1500</v>
      </c>
      <c r="N40" s="187">
        <v>20000</v>
      </c>
      <c r="O40" s="188">
        <v>665640</v>
      </c>
    </row>
    <row r="41" spans="1:15" ht="18.75" customHeight="1">
      <c r="A41" s="149"/>
      <c r="B41" s="151"/>
      <c r="C41" s="189" t="s">
        <v>267</v>
      </c>
      <c r="D41" s="182">
        <v>43415</v>
      </c>
      <c r="E41" s="190">
        <v>0</v>
      </c>
      <c r="F41" s="191">
        <v>0</v>
      </c>
      <c r="G41" s="299">
        <v>43415</v>
      </c>
      <c r="H41" s="302">
        <v>42871</v>
      </c>
      <c r="I41" s="194">
        <v>0</v>
      </c>
      <c r="J41" s="195">
        <v>0</v>
      </c>
      <c r="K41" s="192">
        <v>42871</v>
      </c>
      <c r="L41" s="193">
        <v>42871</v>
      </c>
      <c r="M41" s="196">
        <v>0</v>
      </c>
      <c r="N41" s="197">
        <v>0</v>
      </c>
      <c r="O41" s="198">
        <v>42871</v>
      </c>
    </row>
    <row r="42" spans="1:15" ht="18.75" customHeight="1">
      <c r="A42" s="149"/>
      <c r="B42" s="152">
        <f>B39+1</f>
        <v>2</v>
      </c>
      <c r="C42" s="199" t="s">
        <v>263</v>
      </c>
      <c r="D42" s="200">
        <v>646542</v>
      </c>
      <c r="E42" s="201">
        <v>24314</v>
      </c>
      <c r="F42" s="202">
        <v>0</v>
      </c>
      <c r="G42" s="280">
        <v>670856</v>
      </c>
      <c r="H42" s="200">
        <v>655533</v>
      </c>
      <c r="I42" s="201">
        <v>0</v>
      </c>
      <c r="J42" s="202">
        <v>0</v>
      </c>
      <c r="K42" s="203">
        <f>SUM(H42:J42)</f>
        <v>655533</v>
      </c>
      <c r="L42" s="204">
        <v>655533</v>
      </c>
      <c r="M42" s="205">
        <v>0</v>
      </c>
      <c r="N42" s="206">
        <v>0</v>
      </c>
      <c r="O42" s="207">
        <v>655533</v>
      </c>
    </row>
    <row r="43" spans="1:15" ht="18.75" customHeight="1">
      <c r="A43" s="149"/>
      <c r="B43" s="151"/>
      <c r="C43" s="181" t="s">
        <v>266</v>
      </c>
      <c r="D43" s="208">
        <v>241700</v>
      </c>
      <c r="E43" s="190">
        <v>24314</v>
      </c>
      <c r="F43" s="209">
        <v>0</v>
      </c>
      <c r="G43" s="300">
        <v>266014</v>
      </c>
      <c r="H43" s="211">
        <v>227835</v>
      </c>
      <c r="I43" s="190">
        <v>0</v>
      </c>
      <c r="J43" s="209">
        <v>0</v>
      </c>
      <c r="K43" s="210">
        <v>227835</v>
      </c>
      <c r="L43" s="212">
        <v>227835</v>
      </c>
      <c r="M43" s="213">
        <v>0</v>
      </c>
      <c r="N43" s="214">
        <v>0</v>
      </c>
      <c r="O43" s="215">
        <v>227835</v>
      </c>
    </row>
    <row r="44" spans="1:15" ht="18.75" customHeight="1" thickBot="1">
      <c r="A44" s="149"/>
      <c r="B44" s="153">
        <v>6</v>
      </c>
      <c r="C44" s="216" t="s">
        <v>267</v>
      </c>
      <c r="D44" s="217">
        <v>404842</v>
      </c>
      <c r="E44" s="218">
        <v>0</v>
      </c>
      <c r="F44" s="219">
        <v>0</v>
      </c>
      <c r="G44" s="301">
        <v>404842</v>
      </c>
      <c r="H44" s="221">
        <v>427698</v>
      </c>
      <c r="I44" s="222">
        <v>0</v>
      </c>
      <c r="J44" s="223">
        <v>0</v>
      </c>
      <c r="K44" s="220">
        <v>427698</v>
      </c>
      <c r="L44" s="224">
        <v>427698</v>
      </c>
      <c r="M44" s="225">
        <v>0</v>
      </c>
      <c r="N44" s="226">
        <v>0</v>
      </c>
      <c r="O44" s="227">
        <v>427698</v>
      </c>
    </row>
    <row r="45" spans="1:15" ht="18.75" customHeight="1" thickBot="1">
      <c r="A45" s="149"/>
      <c r="B45" s="150"/>
      <c r="C45" s="228" t="s">
        <v>264</v>
      </c>
      <c r="D45" s="229">
        <f t="shared" ref="D45:J45" si="0">D39-D42</f>
        <v>46579</v>
      </c>
      <c r="E45" s="230">
        <f t="shared" si="0"/>
        <v>-22314</v>
      </c>
      <c r="F45" s="231">
        <f t="shared" si="0"/>
        <v>23514</v>
      </c>
      <c r="G45" s="232">
        <f t="shared" si="0"/>
        <v>47779</v>
      </c>
      <c r="H45" s="229">
        <f t="shared" si="0"/>
        <v>31478</v>
      </c>
      <c r="I45" s="230">
        <f t="shared" si="0"/>
        <v>1500</v>
      </c>
      <c r="J45" s="231">
        <f t="shared" si="0"/>
        <v>20000</v>
      </c>
      <c r="K45" s="232">
        <v>52978</v>
      </c>
      <c r="L45" s="229">
        <v>31478</v>
      </c>
      <c r="M45" s="233">
        <v>1500</v>
      </c>
      <c r="N45" s="234">
        <v>20000</v>
      </c>
      <c r="O45" s="235">
        <v>52978</v>
      </c>
    </row>
    <row r="46" spans="1:15"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</row>
    <row r="51" spans="6:14">
      <c r="N51" s="164"/>
    </row>
    <row r="53" spans="6:14">
      <c r="F53" s="13"/>
    </row>
  </sheetData>
  <mergeCells count="12">
    <mergeCell ref="B36:C38"/>
    <mergeCell ref="A1:C1"/>
    <mergeCell ref="A2:C2"/>
    <mergeCell ref="A4:A5"/>
    <mergeCell ref="B4:B5"/>
    <mergeCell ref="A22:C22"/>
    <mergeCell ref="D36:G36"/>
    <mergeCell ref="H36:K36"/>
    <mergeCell ref="G37:G38"/>
    <mergeCell ref="K37:K38"/>
    <mergeCell ref="L36:O36"/>
    <mergeCell ref="O37:O3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Výdavky</vt:lpstr>
      <vt:lpstr>Príjmy</vt:lpstr>
      <vt:lpstr>Rekapitulácia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SCHNEIDEROVÁ Alena</cp:lastModifiedBy>
  <cp:lastPrinted>2018-01-08T13:05:33Z</cp:lastPrinted>
  <dcterms:created xsi:type="dcterms:W3CDTF">2014-02-06T12:55:56Z</dcterms:created>
  <dcterms:modified xsi:type="dcterms:W3CDTF">2018-01-08T13:21:03Z</dcterms:modified>
</cp:coreProperties>
</file>